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д" sheetId="1" r:id="rId1"/>
  </sheets>
  <definedNames>
    <definedName name="_xlnm.Print_Area" localSheetId="0">'Вд'!$A$1:$E$143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2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<sst xmlns="http://schemas.openxmlformats.org/spreadsheetml/2006/main" count="278" uniqueCount="277">
  <si>
    <t>тыс. руб.</t>
  </si>
  <si>
    <t>Наименование платежей</t>
  </si>
  <si>
    <t>Код 
бюджетной классификации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</si>
  <si>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</si>
  <si>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</si>
  <si>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</si>
  <si>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</si>
  <si>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</si>
  <si>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</si>
  <si>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</si>
  <si>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</si>
  <si>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</si>
  <si>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</si>
  <si>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</si>
  <si>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</si>
  <si>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 xml:space="preserve">Прочие доходы от оказания платных услуг (работ)    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</si>
  <si>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</si>
  <si>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</si>
  <si>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</si>
  <si>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</si>
  <si>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</si>
  <si>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</si>
  <si>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</si>
  <si>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</si>
  <si>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</si>
  <si>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</si>
  <si>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</si>
  <si>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</si>
  <si>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</si>
  <si>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</si>
  <si>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</si>
  <si>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</si>
  <si>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% исполнения</t>
  </si>
  <si>
    <t>План</t>
  </si>
  <si>
    <t>Ожидаемая оценка</t>
  </si>
  <si>
    <t>РАСХОДЫ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</si>
  <si>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</si>
  <si>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</si>
  <si>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</si>
  <si>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</si>
  <si>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</si>
  <si>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</si>
  <si>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</si>
  <si>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</si>
  <si>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</si>
  <si>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</si>
  <si>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</si>
  <si>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</si>
  <si>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</si>
  <si>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</si>
  <si>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</si>
  <si>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</si>
  <si>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</si>
  <si>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</si>
  <si>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</si>
  <si>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</si>
  <si>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</si>
  <si>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</si>
  <si>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</si>
  <si>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</si>
  <si>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</si>
  <si>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</si>
  <si>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</si>
  <si>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</si>
  <si>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</si>
  <si>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</si>
  <si>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</si>
  <si>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</si>
  <si>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</si>
  <si>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</si>
  <si>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</si>
  <si>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</si>
  <si>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</si>
  <si>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</si>
  <si>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</si>
  <si>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</si>
  <si>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</si>
  <si>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</si>
  <si>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</si>
  <si>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</si>
  <si>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</si>
  <si>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</si>
  <si>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</si>
  <si>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</si>
  <si>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</si>
  <si>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</si>
  <si>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</si>
  <si>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</si>
  <si>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</si>
  <si>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</si>
  <si>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</si>
  <si>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</si>
  <si>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</si>
  <si>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</si>
  <si>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</si>
  <si>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</si>
  <si>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</si>
  <si>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</si>
  <si>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</si>
  <si>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</si>
  <si>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</si>
  <si>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</si>
  <si>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</si>
  <si>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</si>
  <si>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</si>
  <si>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</si>
  <si>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</si>
  <si>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</si>
  <si>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</si>
  <si>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</si>
  <si>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</si>
  <si>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</si>
  <si>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</si>
  <si>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</si>
  <si>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</si>
  <si>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</si>
  <si>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</si>
  <si>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</si>
  <si>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</si>
  <si>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</si>
  <si>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</si>
  <si>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</si>
  <si>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</si>
  <si>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</si>
  <si>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</si>
  <si>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</si>
  <si>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</si>
  <si>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</si>
  <si>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</si>
  <si>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</si>
  <si>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</si>
  <si>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</si>
  <si>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</si>
  <si>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</si>
  <si>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</si>
  <si>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</si>
  <si>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</si>
  <si>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</si>
  <si>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</si>
  <si>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</si>
  <si>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</si>
  <si>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</si>
  <si>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</si>
  <si>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</si>
  <si>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</si>
  <si>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</si>
  <si>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</si>
  <si>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</si>
  <si>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</si>
  <si>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</si>
  <si>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</si>
  <si>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</si>
  <si>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</si>
  <si>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</si>
  <si>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</si>
  <si>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</si>
  <si>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</si>
  <si>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</si>
  <si>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</si>
  <si>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</si>
  <si>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</si>
  <si>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</si>
  <si>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</si>
  <si>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</si>
  <si>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</si>
  <si>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</si>
  <si>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</si>
  <si>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</si>
  <si>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</si>
  <si>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</si>
  <si>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</si>
  <si>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</si>
  <si>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</si>
  <si>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</si>
  <si>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</si>
  <si>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</si>
  <si>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</si>
  <si>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</si>
  <si>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</si>
  <si>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</si>
  <si>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</si>
  <si>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</si>
  <si>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</si>
  <si>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</si>
  <si>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</si>
  <si>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</si>
  <si>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</si>
  <si>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</si>
  <si>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</si>
  <si>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</si>
  <si>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Источники внутреннего финансирования дефицита бюджета</t>
  </si>
  <si>
    <t>000 01 00 00 00 00 0000 000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</si>
  <si>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</si>
  <si>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</si>
  <si>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</si>
  <si>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</si>
  <si>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</si>
  <si>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</si>
  <si>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</si>
  <si>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</si>
  <si>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</si>
  <si>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</si>
  <si>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903 01 02 00 00 10 0000 810</t>
  </si>
  <si>
    <t xml:space="preserve">Бюджетные кредиты от других бюджетов бюджетной системы Российской Федерации </t>
  </si>
  <si>
    <t>903  01 03 00 00 00 0000 000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</si>
  <si>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</si>
  <si>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</si>
  <si>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</si>
  <si>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903 01 03 01 00 10 0000 710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</si>
  <si>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</si>
  <si>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810 01 03 00 00 00 0000 800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</si>
  <si>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</si>
  <si>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903 01 03 01 00 10 0000 810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</si>
  <si>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</si>
  <si>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</si>
  <si>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</si>
  <si>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</si>
  <si>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000 01 05 00 00 00 0000 600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</si>
  <si>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</si>
  <si>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</si>
  <si>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</si>
  <si>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КУЛЬТУРА, КИНЕМАТОГРАФИЯ</t>
  </si>
  <si>
    <t>Дотации бюджетам городских поселений на выравнивание бюджетной обеспеченности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</si>
  <si>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</si>
  <si>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</si>
  <si>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</si>
  <si>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000 01 05 02 01 13 0000 510</t>
  </si>
  <si>
    <t>000 01 05 02 01 13 0000 610</t>
  </si>
  <si>
    <t>000 1 00 00000 00 0000 000</t>
  </si>
  <si>
    <t>000 1 01 00000 00 0000 000</t>
  </si>
  <si>
    <t>182 1 01 02010 01 0000 110</t>
  </si>
  <si>
    <t>000 1 03 00000 00 0000 000</t>
  </si>
  <si>
    <t>000 1 03 02000 01 0000 110</t>
  </si>
  <si>
    <t>000 1 06 00000 00 0000 000</t>
  </si>
  <si>
    <t>000 1 08 00000 00 0000 000</t>
  </si>
  <si>
    <t>000 1 08 04000 01 0000 110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</si>
  <si>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</si>
  <si>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</si>
  <si>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000 1 11 09000 00 0000 120</t>
  </si>
  <si>
    <t>000 1 13 00000 00 0000 000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</si>
  <si>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</si>
  <si>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</si>
  <si>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</si>
  <si>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</si>
  <si>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000 2 00 00000 00 0000 000</t>
  </si>
  <si>
    <t>000 2 02 00000 00 0000 000</t>
  </si>
  <si>
    <t>903 01 02 00 00 13 0000 710</t>
  </si>
  <si>
    <t>903 01 02 00 00 00 0000 000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</si>
  <si>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</si>
  <si>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000 1 16 90050 00 0000 140</t>
  </si>
  <si>
    <t>ПРОЧИЕ НЕНАЛОГОВЫЕ ДОХОДЫ</t>
  </si>
  <si>
    <t>000 1 17 00000 00 0000 000</t>
  </si>
  <si>
    <t>Прочие неналоговые доходы</t>
  </si>
  <si>
    <t>000 1 17 05050 13 0000 180</t>
  </si>
  <si>
    <t>000 2 02 10000 00 0000 151</t>
  </si>
  <si>
    <t>000 2 02 15001 00 0000 151</t>
  </si>
  <si>
    <t>000 2 02 20000 00 0000 151</t>
  </si>
  <si>
    <t>000 2 02 30000 00 0000 151</t>
  </si>
  <si>
    <t>000 2 02 35118 00 0000 151</t>
  </si>
  <si>
    <t>000 2 02 30024 00 0000 151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</si>
  <si>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</si>
  <si>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000 1 01 02000 01 0000 110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</si>
  <si>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</si>
  <si>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182 1 01 02030 01 0000 110</t>
  </si>
  <si>
    <t>000 1 06 01000 00 0000 110</t>
  </si>
  <si>
    <t>000 1 06 06000 00 0000 110</t>
  </si>
  <si>
    <t>000 1 11 05000 00 0000 120</t>
  </si>
  <si>
    <t>000 1 13 01000 00 0000 130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</si>
  <si>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</si>
  <si>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</si>
  <si>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000 2 02 20077 13 0000 151</t>
  </si>
  <si>
    <t>Субвенции бюджетам бюджетной системы Российской Федерации</t>
  </si>
  <si>
    <t xml:space="preserve">Ожидаемая оценка исполнения бюджета Видимского муниципального образования за 2018 год
 </t>
  </si>
  <si>
    <t>000 2 02 29999 13 0000 151</t>
  </si>
  <si>
    <t>000 2 02 35118 13 0000 151</t>
  </si>
  <si>
    <t>000 2 02 30024 13 0000 151</t>
  </si>
  <si>
    <t>000 2 02 15001 13 0000 151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</si>
</sst>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</numFmts>
  <fonts count="58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Book Antiqua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1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8" applyFont="1" applyAlignment="1">
      <alignment vertical="center"/>
      <protection/>
    </xf>
    <xf numFmtId="0" fontId="15" fillId="0" borderId="0" xfId="58" applyNumberFormat="1" applyFont="1" applyFill="1" applyAlignment="1" applyProtection="1">
      <alignment horizontal="centerContinuous" vertical="center"/>
      <protection hidden="1"/>
    </xf>
    <xf numFmtId="0" fontId="5" fillId="0" borderId="0" xfId="54" applyFont="1" applyFill="1" applyAlignment="1" applyProtection="1">
      <alignment vertical="center" wrapText="1"/>
      <protection hidden="1"/>
    </xf>
    <xf numFmtId="0" fontId="5" fillId="0" borderId="0" xfId="58" applyFont="1" applyFill="1" applyAlignment="1" applyProtection="1">
      <alignment vertical="center"/>
      <protection hidden="1"/>
    </xf>
    <xf numFmtId="0" fontId="7" fillId="0" borderId="0" xfId="58" applyFont="1" applyAlignment="1">
      <alignment horizontal="right" vertical="center"/>
      <protection/>
    </xf>
    <xf numFmtId="0" fontId="9" fillId="0" borderId="0" xfId="58" applyFon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0" fillId="0" borderId="0" xfId="58" applyFont="1" applyAlignment="1">
      <alignment horizontal="right" vertical="center"/>
      <protection/>
    </xf>
    <xf numFmtId="0" fontId="10" fillId="33" borderId="10" xfId="56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0" xfId="56" applyNumberFormat="1" applyFont="1" applyFill="1" applyBorder="1" applyAlignment="1" applyProtection="1">
      <alignment horizontal="left" vertical="center" wrapText="1" indent="2"/>
      <protection hidden="1"/>
    </xf>
    <xf numFmtId="49" fontId="10" fillId="33" borderId="10" xfId="61" applyNumberFormat="1" applyFont="1" applyFill="1" applyBorder="1" applyAlignment="1">
      <alignment horizontal="left" vertical="center" wrapText="1" indent="1"/>
      <protection/>
    </xf>
    <xf numFmtId="0" fontId="10" fillId="33" borderId="10" xfId="60" applyFont="1" applyFill="1" applyBorder="1" applyAlignment="1">
      <alignment horizontal="left" vertical="center" indent="1"/>
      <protection/>
    </xf>
    <xf numFmtId="0" fontId="10" fillId="33" borderId="10" xfId="58" applyNumberFormat="1" applyFont="1" applyFill="1" applyBorder="1" applyAlignment="1" applyProtection="1">
      <alignment horizontal="left" vertical="center" wrapText="1" indent="1"/>
      <protection hidden="1"/>
    </xf>
    <xf numFmtId="0" fontId="10" fillId="33" borderId="10" xfId="60" applyFont="1" applyFill="1" applyBorder="1" applyAlignment="1">
      <alignment horizontal="left" vertical="center" wrapText="1" indent="1"/>
      <protection/>
    </xf>
    <xf numFmtId="0" fontId="12" fillId="34" borderId="10" xfId="58" applyNumberFormat="1" applyFont="1" applyFill="1" applyBorder="1" applyAlignment="1" applyProtection="1">
      <alignment horizontal="left" vertical="center" wrapText="1"/>
      <protection hidden="1"/>
    </xf>
    <xf numFmtId="49" fontId="12" fillId="34" borderId="11" xfId="0" applyNumberFormat="1" applyFont="1" applyFill="1" applyBorder="1" applyAlignment="1">
      <alignment vertical="center" wrapText="1"/>
    </xf>
    <xf numFmtId="206" fontId="2" fillId="34" borderId="12" xfId="69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2" fillId="34" borderId="14" xfId="0" applyNumberFormat="1" applyFont="1" applyFill="1" applyBorder="1" applyAlignment="1">
      <alignment horizontal="left" vertical="center" wrapText="1"/>
    </xf>
    <xf numFmtId="49" fontId="12" fillId="34" borderId="11" xfId="0" applyNumberFormat="1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justify" wrapText="1"/>
    </xf>
    <xf numFmtId="3" fontId="10" fillId="33" borderId="16" xfId="69" applyNumberFormat="1" applyFont="1" applyFill="1" applyBorder="1" applyAlignment="1">
      <alignment horizontal="right" vertical="center"/>
    </xf>
    <xf numFmtId="3" fontId="2" fillId="35" borderId="16" xfId="69" applyNumberFormat="1" applyFont="1" applyFill="1" applyBorder="1" applyAlignment="1">
      <alignment horizontal="right" vertical="center"/>
    </xf>
    <xf numFmtId="3" fontId="10" fillId="35" borderId="16" xfId="69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8" fillId="33" borderId="10" xfId="58" applyNumberFormat="1" applyFont="1" applyFill="1" applyBorder="1" applyAlignment="1" applyProtection="1">
      <alignment horizontal="center" vertical="center" wrapText="1"/>
      <protection hidden="1"/>
    </xf>
    <xf numFmtId="0" fontId="8" fillId="34" borderId="10" xfId="58" applyNumberFormat="1" applyFont="1" applyFill="1" applyBorder="1" applyAlignment="1" applyProtection="1">
      <alignment horizontal="center" vertical="center" wrapText="1"/>
      <protection hidden="1"/>
    </xf>
    <xf numFmtId="49" fontId="8" fillId="33" borderId="10" xfId="61" applyNumberFormat="1" applyFont="1" applyFill="1" applyBorder="1" applyAlignment="1">
      <alignment horizontal="center" vertical="center" wrapText="1"/>
      <protection/>
    </xf>
    <xf numFmtId="49" fontId="8" fillId="33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Border="1" applyAlignment="1">
      <alignment horizontal="center" vertical="center"/>
      <protection/>
    </xf>
    <xf numFmtId="49" fontId="8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6" applyNumberFormat="1" applyFont="1" applyFill="1" applyBorder="1" applyAlignment="1" applyProtection="1">
      <alignment horizontal="center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8" applyNumberFormat="1" applyFont="1" applyFill="1" applyBorder="1" applyAlignment="1" applyProtection="1">
      <alignment horizontal="center" vertical="center" wrapText="1"/>
      <protection hidden="1"/>
    </xf>
    <xf numFmtId="49" fontId="8" fillId="34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34" borderId="18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3" fontId="19" fillId="35" borderId="16" xfId="69" applyNumberFormat="1" applyFont="1" applyFill="1" applyBorder="1" applyAlignment="1">
      <alignment horizontal="right" vertical="center"/>
    </xf>
    <xf numFmtId="0" fontId="21" fillId="0" borderId="0" xfId="58" applyFont="1" applyAlignment="1">
      <alignment vertical="center"/>
      <protection/>
    </xf>
    <xf numFmtId="206" fontId="10" fillId="33" borderId="10" xfId="58" applyNumberFormat="1" applyFont="1" applyFill="1" applyBorder="1" applyAlignment="1">
      <alignment horizontal="right" vertical="center"/>
      <protection/>
    </xf>
    <xf numFmtId="206" fontId="2" fillId="0" borderId="10" xfId="58" applyNumberFormat="1" applyFont="1" applyBorder="1" applyAlignment="1">
      <alignment horizontal="right" vertical="center"/>
      <protection/>
    </xf>
    <xf numFmtId="206" fontId="2" fillId="0" borderId="10" xfId="58" applyNumberFormat="1" applyFont="1" applyFill="1" applyBorder="1" applyAlignment="1" applyProtection="1">
      <alignment horizontal="right" vertical="center" wrapText="1"/>
      <protection hidden="1"/>
    </xf>
    <xf numFmtId="206" fontId="10" fillId="33" borderId="10" xfId="58" applyNumberFormat="1" applyFont="1" applyFill="1" applyBorder="1" applyAlignment="1" applyProtection="1">
      <alignment horizontal="right" vertical="center" wrapText="1"/>
      <protection hidden="1"/>
    </xf>
    <xf numFmtId="206" fontId="10" fillId="33" borderId="10" xfId="55" applyNumberFormat="1" applyFont="1" applyFill="1" applyBorder="1" applyAlignment="1">
      <alignment horizontal="right" vertical="center"/>
      <protection/>
    </xf>
    <xf numFmtId="206" fontId="10" fillId="33" borderId="10" xfId="56" applyNumberFormat="1" applyFont="1" applyFill="1" applyBorder="1" applyAlignment="1">
      <alignment horizontal="right" vertical="center"/>
      <protection/>
    </xf>
    <xf numFmtId="206" fontId="10" fillId="0" borderId="10" xfId="56" applyNumberFormat="1" applyFont="1" applyBorder="1" applyAlignment="1">
      <alignment horizontal="right" vertical="center"/>
      <protection/>
    </xf>
    <xf numFmtId="206" fontId="2" fillId="0" borderId="10" xfId="56" applyNumberFormat="1" applyFont="1" applyBorder="1" applyAlignment="1">
      <alignment horizontal="right" vertical="center"/>
      <protection/>
    </xf>
    <xf numFmtId="206" fontId="10" fillId="0" borderId="10" xfId="56" applyNumberFormat="1" applyFont="1" applyFill="1" applyBorder="1" applyAlignment="1">
      <alignment horizontal="right" vertical="center"/>
      <protection/>
    </xf>
    <xf numFmtId="206" fontId="12" fillId="34" borderId="10" xfId="58" applyNumberFormat="1" applyFont="1" applyFill="1" applyBorder="1" applyAlignment="1">
      <alignment horizontal="right" vertical="center"/>
      <protection/>
    </xf>
    <xf numFmtId="206" fontId="10" fillId="34" borderId="17" xfId="69" applyNumberFormat="1" applyFont="1" applyFill="1" applyBorder="1" applyAlignment="1">
      <alignment horizontal="right" vertical="center"/>
    </xf>
    <xf numFmtId="206" fontId="10" fillId="33" borderId="10" xfId="0" applyNumberFormat="1" applyFont="1" applyFill="1" applyBorder="1" applyAlignment="1">
      <alignment horizontal="right" vertical="center"/>
    </xf>
    <xf numFmtId="206" fontId="2" fillId="0" borderId="10" xfId="0" applyNumberFormat="1" applyFont="1" applyFill="1" applyBorder="1" applyAlignment="1">
      <alignment horizontal="right" vertical="center" shrinkToFit="1"/>
    </xf>
    <xf numFmtId="206" fontId="19" fillId="0" borderId="10" xfId="0" applyNumberFormat="1" applyFont="1" applyFill="1" applyBorder="1" applyAlignment="1">
      <alignment horizontal="right" vertical="center" shrinkToFit="1"/>
    </xf>
    <xf numFmtId="206" fontId="10" fillId="0" borderId="10" xfId="0" applyNumberFormat="1" applyFont="1" applyFill="1" applyBorder="1" applyAlignment="1">
      <alignment horizontal="right" vertical="center"/>
    </xf>
    <xf numFmtId="206" fontId="12" fillId="34" borderId="18" xfId="0" applyNumberFormat="1" applyFont="1" applyFill="1" applyBorder="1" applyAlignment="1">
      <alignment horizontal="right" vertical="center"/>
    </xf>
    <xf numFmtId="206" fontId="12" fillId="34" borderId="17" xfId="0" applyNumberFormat="1" applyFont="1" applyFill="1" applyBorder="1" applyAlignment="1">
      <alignment horizontal="right" vertical="center"/>
    </xf>
    <xf numFmtId="206" fontId="10" fillId="33" borderId="10" xfId="69" applyNumberFormat="1" applyFont="1" applyFill="1" applyBorder="1" applyAlignment="1">
      <alignment horizontal="right" vertical="center"/>
    </xf>
    <xf numFmtId="206" fontId="2" fillId="0" borderId="10" xfId="0" applyNumberFormat="1" applyFont="1" applyFill="1" applyBorder="1" applyAlignment="1">
      <alignment horizontal="right" vertical="center"/>
    </xf>
    <xf numFmtId="206" fontId="2" fillId="0" borderId="10" xfId="0" applyNumberFormat="1" applyFont="1" applyFill="1" applyBorder="1" applyAlignment="1">
      <alignment horizontal="right" vertical="center" wrapText="1"/>
    </xf>
    <xf numFmtId="206" fontId="10" fillId="0" borderId="10" xfId="0" applyNumberFormat="1" applyFont="1" applyFill="1" applyBorder="1" applyAlignment="1">
      <alignment horizontal="right" vertical="center" wrapText="1"/>
    </xf>
    <xf numFmtId="0" fontId="2" fillId="0" borderId="10" xfId="60" applyFont="1" applyBorder="1" applyAlignment="1">
      <alignment horizontal="left" vertical="center" wrapText="1" indent="2"/>
      <protection/>
    </xf>
    <xf numFmtId="0" fontId="2" fillId="0" borderId="10" xfId="58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49" fontId="4" fillId="35" borderId="10" xfId="61" applyNumberFormat="1" applyFont="1" applyFill="1" applyBorder="1" applyAlignment="1">
      <alignment horizontal="center" vertical="center" wrapText="1"/>
      <protection/>
    </xf>
    <xf numFmtId="206" fontId="12" fillId="34" borderId="10" xfId="58" applyNumberFormat="1" applyFont="1" applyFill="1" applyBorder="1" applyAlignment="1">
      <alignment vertical="center"/>
      <protection/>
    </xf>
    <xf numFmtId="0" fontId="2" fillId="0" borderId="10" xfId="53" applyFont="1" applyBorder="1" applyAlignment="1">
      <alignment horizontal="left" wrapText="1" indent="3"/>
      <protection/>
    </xf>
    <xf numFmtId="49" fontId="4" fillId="0" borderId="10" xfId="53" applyNumberFormat="1" applyFont="1" applyBorder="1" applyAlignment="1">
      <alignment horizontal="center" vertical="center"/>
      <protection/>
    </xf>
    <xf numFmtId="49" fontId="2" fillId="0" borderId="10" xfId="53" applyNumberFormat="1" applyFont="1" applyBorder="1" applyAlignment="1">
      <alignment horizontal="left" vertical="center" wrapText="1" indent="3"/>
      <protection/>
    </xf>
    <xf numFmtId="215" fontId="2" fillId="0" borderId="10" xfId="53" applyNumberFormat="1" applyFont="1" applyBorder="1" applyAlignment="1">
      <alignment horizontal="left" vertical="center" wrapText="1" indent="2"/>
      <protection/>
    </xf>
    <xf numFmtId="0" fontId="2" fillId="0" borderId="10" xfId="53" applyFont="1" applyBorder="1" applyAlignment="1" applyProtection="1">
      <alignment horizontal="left" vertical="center" wrapText="1" indent="3"/>
      <protection locked="0"/>
    </xf>
    <xf numFmtId="0" fontId="4" fillId="0" borderId="10" xfId="53" applyFont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left" vertical="center" wrapText="1" indent="1"/>
      <protection/>
    </xf>
    <xf numFmtId="0" fontId="2" fillId="35" borderId="10" xfId="53" applyFont="1" applyFill="1" applyBorder="1" applyAlignment="1">
      <alignment horizontal="left" vertical="center" indent="2"/>
      <protection/>
    </xf>
    <xf numFmtId="49" fontId="4" fillId="35" borderId="10" xfId="53" applyNumberFormat="1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vertical="center" wrapText="1"/>
      <protection/>
    </xf>
    <xf numFmtId="0" fontId="18" fillId="0" borderId="10" xfId="53" applyFont="1" applyBorder="1" applyAlignment="1">
      <alignment horizontal="left" vertical="center" wrapText="1" indent="3"/>
      <protection/>
    </xf>
    <xf numFmtId="0" fontId="18" fillId="0" borderId="10" xfId="53" applyFont="1" applyBorder="1" applyAlignment="1">
      <alignment horizontal="center" vertical="center"/>
      <protection/>
    </xf>
    <xf numFmtId="49" fontId="8" fillId="33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 wrapText="1" indent="3"/>
      <protection/>
    </xf>
    <xf numFmtId="0" fontId="10" fillId="0" borderId="10" xfId="53" applyFont="1" applyFill="1" applyBorder="1" applyAlignment="1">
      <alignment horizontal="left" vertical="center" wrapText="1" indent="2"/>
      <protection/>
    </xf>
    <xf numFmtId="49" fontId="8" fillId="0" borderId="10" xfId="53" applyNumberFormat="1" applyFont="1" applyBorder="1" applyAlignment="1">
      <alignment horizontal="center" vertical="center"/>
      <protection/>
    </xf>
    <xf numFmtId="49" fontId="10" fillId="0" borderId="10" xfId="53" applyNumberFormat="1" applyFont="1" applyBorder="1" applyAlignment="1">
      <alignment horizontal="left" vertical="center" wrapText="1" indent="2"/>
      <protection/>
    </xf>
    <xf numFmtId="49" fontId="2" fillId="36" borderId="10" xfId="53" applyNumberFormat="1" applyFont="1" applyFill="1" applyBorder="1" applyAlignment="1">
      <alignment horizontal="left" vertical="center" wrapText="1" indent="1"/>
      <protection/>
    </xf>
    <xf numFmtId="49" fontId="2" fillId="36" borderId="10" xfId="53" applyNumberFormat="1" applyFont="1" applyFill="1" applyBorder="1" applyAlignment="1">
      <alignment horizontal="center" vertical="center"/>
      <protection/>
    </xf>
    <xf numFmtId="206" fontId="10" fillId="36" borderId="10" xfId="56" applyNumberFormat="1" applyFont="1" applyFill="1" applyBorder="1" applyAlignment="1">
      <alignment horizontal="right" vertical="center"/>
      <protection/>
    </xf>
    <xf numFmtId="49" fontId="2" fillId="0" borderId="10" xfId="53" applyNumberFormat="1" applyFont="1" applyBorder="1" applyAlignment="1">
      <alignment horizontal="left" vertical="center" wrapText="1" indent="2"/>
      <protection/>
    </xf>
    <xf numFmtId="49" fontId="2" fillId="0" borderId="10" xfId="53" applyNumberFormat="1" applyFont="1" applyBorder="1" applyAlignment="1">
      <alignment horizontal="center" vertical="center"/>
      <protection/>
    </xf>
    <xf numFmtId="0" fontId="12" fillId="34" borderId="10" xfId="58" applyNumberFormat="1" applyFont="1" applyFill="1" applyBorder="1" applyAlignment="1" applyProtection="1">
      <alignment vertical="center"/>
      <protection hidden="1"/>
    </xf>
    <xf numFmtId="206" fontId="10" fillId="0" borderId="10" xfId="58" applyNumberFormat="1" applyFont="1" applyBorder="1" applyAlignment="1">
      <alignment horizontal="right" vertical="center"/>
      <protection/>
    </xf>
    <xf numFmtId="206" fontId="12" fillId="34" borderId="19" xfId="69" applyNumberFormat="1" applyFont="1" applyFill="1" applyBorder="1" applyAlignment="1">
      <alignment horizontal="right" vertical="center"/>
    </xf>
    <xf numFmtId="3" fontId="12" fillId="34" borderId="17" xfId="0" applyNumberFormat="1" applyFont="1" applyFill="1" applyBorder="1" applyAlignment="1">
      <alignment horizontal="right" vertical="center"/>
    </xf>
    <xf numFmtId="0" fontId="8" fillId="0" borderId="10" xfId="59" applyFont="1" applyBorder="1" applyAlignment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2" fontId="10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6" applyNumberFormat="1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14" xfId="55"/>
    <cellStyle name="Обычный_Tmp16" xfId="56"/>
    <cellStyle name="Обычный_Tmp18" xfId="57"/>
    <cellStyle name="Обычный_Tmp3" xfId="58"/>
    <cellStyle name="Обычный_Анализ на 01.04.06" xfId="59"/>
    <cellStyle name="Обычный_Новая Игирма" xfId="60"/>
    <cellStyle name="Обычный_ПРОГНОЗ ДОХОДОВ на 2007 год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tabSelected="1" view="pageBreakPreview" zoomScaleSheetLayoutView="100" zoomScalePageLayoutView="0" workbookViewId="0" topLeftCell="A1">
      <selection activeCell="C126" sqref="C126"/>
    </sheetView>
  </sheetViews>
  <sheetFormatPr defaultColWidth="9.140625" defaultRowHeight="12.75"/>
  <cols>
    <col min="1" max="1" width="103.8515625" style="4" customWidth="1"/>
    <col min="2" max="2" width="23.8515625" style="4" customWidth="1"/>
    <col min="3" max="5" width="11.140625" style="4" customWidth="1"/>
    <col min="6" max="16384" width="9.140625" style="4" customWidth="1"/>
  </cols>
  <sheetData>
    <row r="1" spans="1:5" ht="15.75" customHeight="1">
      <c r="A1" s="5"/>
      <c r="B1" s="5"/>
      <c r="C1" s="6"/>
      <c r="D1" s="6"/>
      <c r="E1" s="6"/>
    </row>
    <row r="2" spans="1:19" ht="36" customHeight="1">
      <c r="A2" s="113" t="s">
        <v>272</v>
      </c>
      <c r="B2" s="113"/>
      <c r="C2" s="113"/>
      <c r="D2" s="113"/>
      <c r="E2" s="11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4.25" customHeight="1">
      <c r="A3" s="1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5" ht="18.75" customHeight="1">
      <c r="A4" s="7"/>
      <c r="B4" s="7"/>
      <c r="D4" s="8"/>
      <c r="E4" s="12" t="s">
        <v>0</v>
      </c>
    </row>
    <row r="5" spans="1:5" s="9" customFormat="1" ht="15.75" customHeight="1">
      <c r="A5" s="114" t="s">
        <v>1</v>
      </c>
      <c r="B5" s="115" t="s">
        <v>2</v>
      </c>
      <c r="C5" s="112" t="s">
        <v>33</v>
      </c>
      <c r="D5" s="112" t="s">
        <v>34</v>
      </c>
      <c r="E5" s="112" t="s">
        <v>32</v>
      </c>
    </row>
    <row r="6" spans="1:5" s="9" customFormat="1" ht="23.25" customHeight="1">
      <c r="A6" s="114"/>
      <c r="B6" s="115"/>
      <c r="C6" s="112"/>
      <c r="D6" s="112"/>
      <c r="E6" s="112"/>
    </row>
    <row r="7" spans="1:5" s="10" customFormat="1" ht="22.5" customHeight="1">
      <c r="A7" s="19" t="s">
        <v>3</v>
      </c>
      <c r="B7" s="42" t="s">
        <v>228</v>
      </c>
      <c r="C7" s="85">
        <f>C8+C14+C19+C17+C24+C12+C22+C26+C28</f>
        <v>7078.1</v>
      </c>
      <c r="D7" s="85">
        <f>D8+D14+D19+D17+D24+D12+D22+D26+D28</f>
        <v>7078.1</v>
      </c>
      <c r="E7" s="85">
        <f>D7/C7*100</f>
        <v>100</v>
      </c>
    </row>
    <row r="8" spans="1:5" s="11" customFormat="1" ht="15.75" customHeight="1">
      <c r="A8" s="17" t="s">
        <v>4</v>
      </c>
      <c r="B8" s="41" t="s">
        <v>229</v>
      </c>
      <c r="C8" s="59">
        <f>C9</f>
        <v>4141.9</v>
      </c>
      <c r="D8" s="59">
        <f>D9</f>
        <v>4141.9</v>
      </c>
      <c r="E8" s="59">
        <f>D8/C8*100</f>
        <v>100</v>
      </c>
    </row>
    <row r="9" spans="1:5" s="9" customFormat="1" ht="13.5" customHeight="1">
      <c r="A9" s="81" t="s">
        <v>5</v>
      </c>
      <c r="B9" s="82" t="s">
        <v>261</v>
      </c>
      <c r="C9" s="60">
        <v>4141.9</v>
      </c>
      <c r="D9" s="60">
        <v>4141.9</v>
      </c>
      <c r="E9" s="60">
        <f>D9/C9*100</f>
        <v>100</v>
      </c>
    </row>
    <row r="10" spans="1:5" s="9" customFormat="1" ht="38.25" hidden="1">
      <c r="A10" s="86" t="s">
        <v>30</v>
      </c>
      <c r="B10" s="87" t="s">
        <v>230</v>
      </c>
      <c r="C10" s="60"/>
      <c r="D10" s="60"/>
      <c r="E10" s="60"/>
    </row>
    <row r="11" spans="1:5" ht="25.5" hidden="1">
      <c r="A11" s="88" t="s">
        <v>262</v>
      </c>
      <c r="B11" s="87" t="s">
        <v>263</v>
      </c>
      <c r="C11" s="61"/>
      <c r="D11" s="61"/>
      <c r="E11" s="61"/>
    </row>
    <row r="12" spans="1:5" ht="25.5">
      <c r="A12" s="15" t="s">
        <v>6</v>
      </c>
      <c r="B12" s="43" t="s">
        <v>231</v>
      </c>
      <c r="C12" s="62">
        <f>C13</f>
        <v>1655.6</v>
      </c>
      <c r="D12" s="62">
        <f>D13</f>
        <v>1655.6</v>
      </c>
      <c r="E12" s="59">
        <f aca="true" t="shared" si="0" ref="E12:E42">D12/C12*100</f>
        <v>100</v>
      </c>
    </row>
    <row r="13" spans="1:5" ht="25.5">
      <c r="A13" s="89" t="s">
        <v>7</v>
      </c>
      <c r="B13" s="84" t="s">
        <v>232</v>
      </c>
      <c r="C13" s="61">
        <v>1655.6</v>
      </c>
      <c r="D13" s="61">
        <v>1655.6</v>
      </c>
      <c r="E13" s="60">
        <f t="shared" si="0"/>
        <v>100</v>
      </c>
    </row>
    <row r="14" spans="1:5" ht="24">
      <c r="A14" s="17" t="s">
        <v>8</v>
      </c>
      <c r="B14" s="41" t="s">
        <v>233</v>
      </c>
      <c r="C14" s="59">
        <f>C15+C16</f>
        <v>482</v>
      </c>
      <c r="D14" s="59">
        <f>D15+D16</f>
        <v>482</v>
      </c>
      <c r="E14" s="59">
        <f t="shared" si="0"/>
        <v>100</v>
      </c>
    </row>
    <row r="15" spans="1:5" ht="24">
      <c r="A15" s="81" t="s">
        <v>9</v>
      </c>
      <c r="B15" s="82" t="s">
        <v>264</v>
      </c>
      <c r="C15" s="60">
        <v>69</v>
      </c>
      <c r="D15" s="60">
        <v>69</v>
      </c>
      <c r="E15" s="60">
        <f t="shared" si="0"/>
        <v>100</v>
      </c>
    </row>
    <row r="16" spans="1:5" ht="24">
      <c r="A16" s="81" t="s">
        <v>10</v>
      </c>
      <c r="B16" s="82" t="s">
        <v>265</v>
      </c>
      <c r="C16" s="60">
        <v>413</v>
      </c>
      <c r="D16" s="60">
        <v>413</v>
      </c>
      <c r="E16" s="60">
        <f t="shared" si="0"/>
        <v>100</v>
      </c>
    </row>
    <row r="17" spans="1:5" ht="13.5">
      <c r="A17" s="16" t="s">
        <v>11</v>
      </c>
      <c r="B17" s="44" t="s">
        <v>234</v>
      </c>
      <c r="C17" s="62">
        <f>C18</f>
        <v>20</v>
      </c>
      <c r="D17" s="62">
        <f>D18</f>
        <v>20</v>
      </c>
      <c r="E17" s="59">
        <f t="shared" si="0"/>
        <v>100</v>
      </c>
    </row>
    <row r="18" spans="1:5" s="11" customFormat="1" ht="25.5">
      <c r="A18" s="80" t="s">
        <v>12</v>
      </c>
      <c r="B18" s="45" t="s">
        <v>235</v>
      </c>
      <c r="C18" s="61">
        <v>20</v>
      </c>
      <c r="D18" s="61">
        <v>20</v>
      </c>
      <c r="E18" s="60">
        <f t="shared" si="0"/>
        <v>100</v>
      </c>
    </row>
    <row r="19" spans="1:5" s="9" customFormat="1" ht="28.5" customHeight="1">
      <c r="A19" s="17" t="s">
        <v>13</v>
      </c>
      <c r="B19" s="41" t="s">
        <v>236</v>
      </c>
      <c r="C19" s="59">
        <f>C20+C21</f>
        <v>551</v>
      </c>
      <c r="D19" s="59">
        <f>D20+D21</f>
        <v>551</v>
      </c>
      <c r="E19" s="59">
        <f t="shared" si="0"/>
        <v>100</v>
      </c>
    </row>
    <row r="20" spans="1:5" s="9" customFormat="1" ht="38.25">
      <c r="A20" s="83" t="s">
        <v>31</v>
      </c>
      <c r="B20" s="82" t="s">
        <v>266</v>
      </c>
      <c r="C20" s="60">
        <v>501</v>
      </c>
      <c r="D20" s="60">
        <v>501</v>
      </c>
      <c r="E20" s="60">
        <f t="shared" si="0"/>
        <v>100</v>
      </c>
    </row>
    <row r="21" spans="1:5" s="9" customFormat="1" ht="41.25" customHeight="1">
      <c r="A21" s="90" t="s">
        <v>237</v>
      </c>
      <c r="B21" s="91" t="s">
        <v>238</v>
      </c>
      <c r="C21" s="60">
        <v>50</v>
      </c>
      <c r="D21" s="60">
        <v>50</v>
      </c>
      <c r="E21" s="60">
        <f t="shared" si="0"/>
        <v>100</v>
      </c>
    </row>
    <row r="22" spans="1:5" s="9" customFormat="1" ht="13.5" customHeight="1">
      <c r="A22" s="92" t="s">
        <v>14</v>
      </c>
      <c r="B22" s="46" t="s">
        <v>239</v>
      </c>
      <c r="C22" s="59">
        <f>C23</f>
        <v>6</v>
      </c>
      <c r="D22" s="59">
        <f>D23</f>
        <v>6</v>
      </c>
      <c r="E22" s="59">
        <f t="shared" si="0"/>
        <v>100</v>
      </c>
    </row>
    <row r="23" spans="1:5" s="9" customFormat="1" ht="13.5">
      <c r="A23" s="93" t="s">
        <v>15</v>
      </c>
      <c r="B23" s="94" t="s">
        <v>267</v>
      </c>
      <c r="C23" s="60">
        <v>6</v>
      </c>
      <c r="D23" s="60">
        <v>6</v>
      </c>
      <c r="E23" s="60">
        <f t="shared" si="0"/>
        <v>100</v>
      </c>
    </row>
    <row r="24" spans="1:5" s="9" customFormat="1" ht="20.25" customHeight="1">
      <c r="A24" s="18" t="s">
        <v>16</v>
      </c>
      <c r="B24" s="44" t="s">
        <v>240</v>
      </c>
      <c r="C24" s="59">
        <f>C25</f>
        <v>220.5</v>
      </c>
      <c r="D24" s="59">
        <f>D25</f>
        <v>220.5</v>
      </c>
      <c r="E24" s="59">
        <f t="shared" si="0"/>
        <v>100</v>
      </c>
    </row>
    <row r="25" spans="1:5" s="9" customFormat="1" ht="32.25" customHeight="1">
      <c r="A25" s="80" t="s">
        <v>17</v>
      </c>
      <c r="B25" s="45" t="s">
        <v>241</v>
      </c>
      <c r="C25" s="60">
        <v>220.5</v>
      </c>
      <c r="D25" s="60">
        <v>220.5</v>
      </c>
      <c r="E25" s="60">
        <f t="shared" si="0"/>
        <v>100</v>
      </c>
    </row>
    <row r="26" spans="1:5" s="9" customFormat="1" ht="13.5">
      <c r="A26" s="18" t="s">
        <v>242</v>
      </c>
      <c r="B26" s="44" t="s">
        <v>243</v>
      </c>
      <c r="C26" s="59">
        <f>C27</f>
        <v>1.1</v>
      </c>
      <c r="D26" s="59">
        <f>D27</f>
        <v>1.1</v>
      </c>
      <c r="E26" s="59">
        <f t="shared" si="0"/>
        <v>100</v>
      </c>
    </row>
    <row r="27" spans="1:5" s="9" customFormat="1" ht="25.5">
      <c r="A27" s="80" t="s">
        <v>248</v>
      </c>
      <c r="B27" s="45" t="s">
        <v>249</v>
      </c>
      <c r="C27" s="60">
        <v>1.1</v>
      </c>
      <c r="D27" s="60">
        <v>1.1</v>
      </c>
      <c r="E27" s="60">
        <f t="shared" si="0"/>
        <v>100</v>
      </c>
    </row>
    <row r="28" spans="1:5" s="9" customFormat="1" ht="27.75" customHeight="1" hidden="1">
      <c r="A28" s="18" t="s">
        <v>250</v>
      </c>
      <c r="B28" s="44" t="s">
        <v>251</v>
      </c>
      <c r="C28" s="59">
        <f>C29</f>
        <v>0</v>
      </c>
      <c r="D28" s="59">
        <f>D29</f>
        <v>0</v>
      </c>
      <c r="E28" s="59" t="e">
        <f t="shared" si="0"/>
        <v>#DIV/0!</v>
      </c>
    </row>
    <row r="29" spans="1:5" s="11" customFormat="1" ht="14.25" hidden="1">
      <c r="A29" s="80" t="s">
        <v>252</v>
      </c>
      <c r="B29" s="45" t="s">
        <v>253</v>
      </c>
      <c r="C29" s="60">
        <v>0</v>
      </c>
      <c r="D29" s="60">
        <v>0</v>
      </c>
      <c r="E29" s="60" t="e">
        <f t="shared" si="0"/>
        <v>#DIV/0!</v>
      </c>
    </row>
    <row r="30" spans="1:5" s="9" customFormat="1" ht="15.75">
      <c r="A30" s="19" t="s">
        <v>18</v>
      </c>
      <c r="B30" s="42" t="s">
        <v>244</v>
      </c>
      <c r="C30" s="68">
        <f>SUM(C31)</f>
        <v>19102.2</v>
      </c>
      <c r="D30" s="68">
        <f>SUM(D31)</f>
        <v>19102.2</v>
      </c>
      <c r="E30" s="85">
        <f t="shared" si="0"/>
        <v>100</v>
      </c>
    </row>
    <row r="31" spans="1:5" s="9" customFormat="1" ht="28.5">
      <c r="A31" s="95" t="s">
        <v>19</v>
      </c>
      <c r="B31" s="47" t="s">
        <v>245</v>
      </c>
      <c r="C31" s="63">
        <f>SUM(C32,C35,C38)+C43</f>
        <v>19102.2</v>
      </c>
      <c r="D31" s="63">
        <f>SUM(D32,D35,D38)+D43</f>
        <v>19102.2</v>
      </c>
      <c r="E31" s="59">
        <f t="shared" si="0"/>
        <v>100</v>
      </c>
    </row>
    <row r="32" spans="1:5" s="9" customFormat="1" ht="13.5">
      <c r="A32" s="13" t="s">
        <v>268</v>
      </c>
      <c r="B32" s="47" t="s">
        <v>254</v>
      </c>
      <c r="C32" s="64">
        <f>SUM(C33)</f>
        <v>14466.6</v>
      </c>
      <c r="D32" s="64">
        <f>SUM(D33)</f>
        <v>14466.6</v>
      </c>
      <c r="E32" s="59">
        <f t="shared" si="0"/>
        <v>100</v>
      </c>
    </row>
    <row r="33" spans="1:5" s="9" customFormat="1" ht="13.5">
      <c r="A33" s="14" t="s">
        <v>20</v>
      </c>
      <c r="B33" s="2" t="s">
        <v>255</v>
      </c>
      <c r="C33" s="65">
        <f>C34</f>
        <v>14466.6</v>
      </c>
      <c r="D33" s="65">
        <f>D34</f>
        <v>14466.6</v>
      </c>
      <c r="E33" s="109">
        <f t="shared" si="0"/>
        <v>100</v>
      </c>
    </row>
    <row r="34" spans="1:5" s="9" customFormat="1" ht="13.5">
      <c r="A34" s="96" t="s">
        <v>222</v>
      </c>
      <c r="B34" s="97" t="s">
        <v>276</v>
      </c>
      <c r="C34" s="66">
        <v>14466.6</v>
      </c>
      <c r="D34" s="66">
        <v>14466.6</v>
      </c>
      <c r="E34" s="60">
        <f t="shared" si="0"/>
        <v>100</v>
      </c>
    </row>
    <row r="35" spans="1:5" s="9" customFormat="1" ht="13.5">
      <c r="A35" s="92" t="s">
        <v>269</v>
      </c>
      <c r="B35" s="98" t="s">
        <v>256</v>
      </c>
      <c r="C35" s="64">
        <f>C36+C37</f>
        <v>4212.4</v>
      </c>
      <c r="D35" s="64">
        <f>D36+D37</f>
        <v>4212.4</v>
      </c>
      <c r="E35" s="59">
        <f t="shared" si="0"/>
        <v>100</v>
      </c>
    </row>
    <row r="36" spans="1:5" s="9" customFormat="1" ht="13.5">
      <c r="A36" s="99" t="s">
        <v>260</v>
      </c>
      <c r="B36" s="87" t="s">
        <v>270</v>
      </c>
      <c r="C36" s="66">
        <v>3325</v>
      </c>
      <c r="D36" s="66">
        <v>3325</v>
      </c>
      <c r="E36" s="60">
        <f t="shared" si="0"/>
        <v>100</v>
      </c>
    </row>
    <row r="37" spans="1:5" s="9" customFormat="1" ht="13.5">
      <c r="A37" s="96" t="s">
        <v>218</v>
      </c>
      <c r="B37" s="97" t="s">
        <v>273</v>
      </c>
      <c r="C37" s="66">
        <v>887.4</v>
      </c>
      <c r="D37" s="66">
        <v>887.4</v>
      </c>
      <c r="E37" s="60">
        <f t="shared" si="0"/>
        <v>100</v>
      </c>
    </row>
    <row r="38" spans="1:5" s="9" customFormat="1" ht="13.5">
      <c r="A38" s="92" t="s">
        <v>271</v>
      </c>
      <c r="B38" s="49" t="s">
        <v>257</v>
      </c>
      <c r="C38" s="64">
        <f>SUM(C39)+C41</f>
        <v>423.2</v>
      </c>
      <c r="D38" s="64">
        <f>SUM(D39)+D41</f>
        <v>423.2</v>
      </c>
      <c r="E38" s="59">
        <f t="shared" si="0"/>
        <v>100</v>
      </c>
    </row>
    <row r="39" spans="1:5" s="9" customFormat="1" ht="25.5">
      <c r="A39" s="100" t="s">
        <v>21</v>
      </c>
      <c r="B39" s="101" t="s">
        <v>258</v>
      </c>
      <c r="C39" s="67">
        <f>SUM(C40)</f>
        <v>378.4</v>
      </c>
      <c r="D39" s="67">
        <f>SUM(D40)</f>
        <v>378.4</v>
      </c>
      <c r="E39" s="109">
        <f t="shared" si="0"/>
        <v>100</v>
      </c>
    </row>
    <row r="40" spans="1:5" s="9" customFormat="1" ht="24">
      <c r="A40" s="96" t="s">
        <v>219</v>
      </c>
      <c r="B40" s="97" t="s">
        <v>274</v>
      </c>
      <c r="C40" s="66">
        <v>378.4</v>
      </c>
      <c r="D40" s="66">
        <v>378.4</v>
      </c>
      <c r="E40" s="60">
        <f t="shared" si="0"/>
        <v>100</v>
      </c>
    </row>
    <row r="41" spans="1:5" s="9" customFormat="1" ht="13.5">
      <c r="A41" s="102" t="s">
        <v>22</v>
      </c>
      <c r="B41" s="101" t="s">
        <v>259</v>
      </c>
      <c r="C41" s="65">
        <f>C42</f>
        <v>44.8</v>
      </c>
      <c r="D41" s="65">
        <f>D42</f>
        <v>44.8</v>
      </c>
      <c r="E41" s="109">
        <f t="shared" si="0"/>
        <v>100</v>
      </c>
    </row>
    <row r="42" spans="1:5" s="9" customFormat="1" ht="15.75" customHeight="1">
      <c r="A42" s="96" t="s">
        <v>220</v>
      </c>
      <c r="B42" s="97" t="s">
        <v>275</v>
      </c>
      <c r="C42" s="66">
        <v>44.8</v>
      </c>
      <c r="D42" s="66">
        <v>44.8</v>
      </c>
      <c r="E42" s="60">
        <f t="shared" si="0"/>
        <v>100</v>
      </c>
    </row>
    <row r="43" spans="1:5" s="9" customFormat="1" ht="13.5" hidden="1">
      <c r="A43" s="103" t="s">
        <v>23</v>
      </c>
      <c r="B43" s="104" t="s">
        <v>24</v>
      </c>
      <c r="C43" s="105">
        <f aca="true" t="shared" si="1" ref="C43:E44">C44</f>
        <v>0</v>
      </c>
      <c r="D43" s="105">
        <f t="shared" si="1"/>
        <v>0</v>
      </c>
      <c r="E43" s="105">
        <f t="shared" si="1"/>
        <v>0</v>
      </c>
    </row>
    <row r="44" spans="1:5" s="9" customFormat="1" ht="13.5" hidden="1">
      <c r="A44" s="106" t="s">
        <v>25</v>
      </c>
      <c r="B44" s="107" t="s">
        <v>26</v>
      </c>
      <c r="C44" s="66">
        <f t="shared" si="1"/>
        <v>0</v>
      </c>
      <c r="D44" s="66">
        <f t="shared" si="1"/>
        <v>0</v>
      </c>
      <c r="E44" s="66">
        <f t="shared" si="1"/>
        <v>0</v>
      </c>
    </row>
    <row r="45" spans="1:5" ht="17.25" customHeight="1" hidden="1">
      <c r="A45" s="88" t="s">
        <v>27</v>
      </c>
      <c r="B45" s="107" t="s">
        <v>28</v>
      </c>
      <c r="C45" s="66"/>
      <c r="D45" s="66"/>
      <c r="E45" s="66"/>
    </row>
    <row r="46" spans="1:5" ht="28.5" customHeight="1" thickBot="1">
      <c r="A46" s="108" t="s">
        <v>29</v>
      </c>
      <c r="B46" s="108"/>
      <c r="C46" s="68">
        <f>C30+C7</f>
        <v>26180.300000000003</v>
      </c>
      <c r="D46" s="68">
        <f>D30+D7</f>
        <v>26180.300000000003</v>
      </c>
      <c r="E46" s="68">
        <f>D46/C46*100</f>
        <v>100</v>
      </c>
    </row>
    <row r="47" spans="1:5" ht="15.75">
      <c r="A47" s="20" t="s">
        <v>35</v>
      </c>
      <c r="B47" s="50"/>
      <c r="C47" s="69"/>
      <c r="D47" s="69"/>
      <c r="E47" s="21">
        <f aca="true" t="shared" si="2" ref="E47:E110">IF(C47=0,"",(D47/C47*100))</f>
      </c>
    </row>
    <row r="48" spans="1:5" ht="13.5">
      <c r="A48" s="22" t="s">
        <v>36</v>
      </c>
      <c r="B48" s="48" t="s">
        <v>37</v>
      </c>
      <c r="C48" s="70">
        <f>SUM(C49:C57)</f>
        <v>11422</v>
      </c>
      <c r="D48" s="70">
        <f>SUM(D49:D57)</f>
        <v>11412</v>
      </c>
      <c r="E48" s="37">
        <f t="shared" si="2"/>
        <v>99.91244965855367</v>
      </c>
    </row>
    <row r="49" spans="1:5" ht="13.5">
      <c r="A49" s="23" t="s">
        <v>38</v>
      </c>
      <c r="B49" s="51" t="s">
        <v>39</v>
      </c>
      <c r="C49" s="71">
        <v>1255.7</v>
      </c>
      <c r="D49" s="71">
        <v>1255.7</v>
      </c>
      <c r="E49" s="38">
        <f t="shared" si="2"/>
        <v>100</v>
      </c>
    </row>
    <row r="50" spans="1:5" ht="25.5">
      <c r="A50" s="23" t="s">
        <v>40</v>
      </c>
      <c r="B50" s="51" t="s">
        <v>41</v>
      </c>
      <c r="C50" s="71">
        <v>994.3</v>
      </c>
      <c r="D50" s="71">
        <v>994.3</v>
      </c>
      <c r="E50" s="38">
        <f t="shared" si="2"/>
        <v>100</v>
      </c>
    </row>
    <row r="51" spans="1:5" ht="25.5">
      <c r="A51" s="23" t="s">
        <v>42</v>
      </c>
      <c r="B51" s="51" t="s">
        <v>43</v>
      </c>
      <c r="C51" s="71">
        <v>8081.2</v>
      </c>
      <c r="D51" s="71">
        <v>8081.2</v>
      </c>
      <c r="E51" s="38">
        <f t="shared" si="2"/>
        <v>100</v>
      </c>
    </row>
    <row r="52" spans="1:5" ht="13.5" hidden="1">
      <c r="A52" s="23" t="s">
        <v>44</v>
      </c>
      <c r="B52" s="51" t="s">
        <v>45</v>
      </c>
      <c r="C52" s="71">
        <v>0</v>
      </c>
      <c r="D52" s="71">
        <v>0</v>
      </c>
      <c r="E52" s="38">
        <f t="shared" si="2"/>
      </c>
    </row>
    <row r="53" spans="1:5" ht="25.5">
      <c r="A53" s="23" t="s">
        <v>46</v>
      </c>
      <c r="B53" s="51" t="s">
        <v>47</v>
      </c>
      <c r="C53" s="71">
        <v>926.4</v>
      </c>
      <c r="D53" s="71">
        <v>926.4</v>
      </c>
      <c r="E53" s="38">
        <f t="shared" si="2"/>
        <v>100</v>
      </c>
    </row>
    <row r="54" spans="1:5" ht="13.5" hidden="1">
      <c r="A54" s="23" t="s">
        <v>48</v>
      </c>
      <c r="B54" s="51" t="s">
        <v>49</v>
      </c>
      <c r="C54" s="71">
        <v>0</v>
      </c>
      <c r="D54" s="71">
        <v>0</v>
      </c>
      <c r="E54" s="38">
        <f t="shared" si="2"/>
      </c>
    </row>
    <row r="55" spans="1:5" ht="13.5">
      <c r="A55" s="23" t="s">
        <v>50</v>
      </c>
      <c r="B55" s="51" t="s">
        <v>51</v>
      </c>
      <c r="C55" s="71">
        <v>10</v>
      </c>
      <c r="D55" s="71">
        <v>0</v>
      </c>
      <c r="E55" s="38">
        <f t="shared" si="2"/>
        <v>0</v>
      </c>
    </row>
    <row r="56" spans="1:5" ht="13.5" hidden="1">
      <c r="A56" s="23" t="s">
        <v>52</v>
      </c>
      <c r="B56" s="51" t="s">
        <v>53</v>
      </c>
      <c r="C56" s="71">
        <v>0</v>
      </c>
      <c r="D56" s="71">
        <v>0</v>
      </c>
      <c r="E56" s="38">
        <f t="shared" si="2"/>
      </c>
    </row>
    <row r="57" spans="1:5" ht="13.5">
      <c r="A57" s="23" t="s">
        <v>54</v>
      </c>
      <c r="B57" s="51" t="s">
        <v>55</v>
      </c>
      <c r="C57" s="71">
        <v>154.4</v>
      </c>
      <c r="D57" s="71">
        <v>154.4</v>
      </c>
      <c r="E57" s="38">
        <f t="shared" si="2"/>
        <v>100</v>
      </c>
    </row>
    <row r="58" spans="1:5" ht="13.5">
      <c r="A58" s="22" t="s">
        <v>56</v>
      </c>
      <c r="B58" s="48" t="s">
        <v>57</v>
      </c>
      <c r="C58" s="70">
        <f>SUM(C59:C60)</f>
        <v>378.4</v>
      </c>
      <c r="D58" s="70">
        <f>SUM(D59:D60)</f>
        <v>378.4</v>
      </c>
      <c r="E58" s="37">
        <f t="shared" si="2"/>
        <v>100</v>
      </c>
    </row>
    <row r="59" spans="1:5" ht="13.5">
      <c r="A59" s="23" t="s">
        <v>58</v>
      </c>
      <c r="B59" s="51" t="s">
        <v>59</v>
      </c>
      <c r="C59" s="71">
        <v>378.4</v>
      </c>
      <c r="D59" s="71">
        <v>378.4</v>
      </c>
      <c r="E59" s="38">
        <f t="shared" si="2"/>
        <v>100</v>
      </c>
    </row>
    <row r="60" spans="1:5" s="58" customFormat="1" ht="13.5" hidden="1">
      <c r="A60" s="55" t="s">
        <v>60</v>
      </c>
      <c r="B60" s="56" t="s">
        <v>61</v>
      </c>
      <c r="C60" s="72">
        <v>0</v>
      </c>
      <c r="D60" s="72">
        <v>0</v>
      </c>
      <c r="E60" s="57">
        <f t="shared" si="2"/>
      </c>
    </row>
    <row r="61" spans="1:5" ht="13.5" hidden="1">
      <c r="A61" s="22" t="s">
        <v>62</v>
      </c>
      <c r="B61" s="48" t="s">
        <v>63</v>
      </c>
      <c r="C61" s="70">
        <f>SUM(C62:C65)</f>
        <v>0</v>
      </c>
      <c r="D61" s="70">
        <f>SUM(D62:D65)</f>
        <v>0</v>
      </c>
      <c r="E61" s="37">
        <f>IF(C61=0,"",(D61/C61*100))</f>
      </c>
    </row>
    <row r="62" spans="1:5" ht="13.5" hidden="1">
      <c r="A62" s="23" t="s">
        <v>64</v>
      </c>
      <c r="B62" s="51" t="s">
        <v>65</v>
      </c>
      <c r="C62" s="71">
        <v>0</v>
      </c>
      <c r="D62" s="71">
        <v>0</v>
      </c>
      <c r="E62" s="38">
        <f t="shared" si="2"/>
      </c>
    </row>
    <row r="63" spans="1:5" ht="13.5" hidden="1">
      <c r="A63" s="23" t="s">
        <v>66</v>
      </c>
      <c r="B63" s="51" t="s">
        <v>67</v>
      </c>
      <c r="C63" s="71"/>
      <c r="D63" s="71"/>
      <c r="E63" s="38">
        <f t="shared" si="2"/>
      </c>
    </row>
    <row r="64" spans="1:5" ht="13.5" hidden="1">
      <c r="A64" s="23" t="s">
        <v>68</v>
      </c>
      <c r="B64" s="51" t="s">
        <v>69</v>
      </c>
      <c r="C64" s="71"/>
      <c r="D64" s="71"/>
      <c r="E64" s="38">
        <f t="shared" si="2"/>
      </c>
    </row>
    <row r="65" spans="1:5" ht="13.5" hidden="1">
      <c r="A65" s="23" t="s">
        <v>70</v>
      </c>
      <c r="B65" s="51" t="s">
        <v>71</v>
      </c>
      <c r="C65" s="71"/>
      <c r="D65" s="71"/>
      <c r="E65" s="38">
        <f t="shared" si="2"/>
      </c>
    </row>
    <row r="66" spans="1:5" ht="13.5">
      <c r="A66" s="22" t="s">
        <v>72</v>
      </c>
      <c r="B66" s="48" t="s">
        <v>73</v>
      </c>
      <c r="C66" s="70">
        <f>SUM(C67:C76)</f>
        <v>3869</v>
      </c>
      <c r="D66" s="70">
        <f>SUM(D67:D76)</f>
        <v>3608.7</v>
      </c>
      <c r="E66" s="37">
        <f t="shared" si="2"/>
        <v>93.27216334970277</v>
      </c>
    </row>
    <row r="67" spans="1:5" ht="13.5">
      <c r="A67" s="23" t="s">
        <v>74</v>
      </c>
      <c r="B67" s="51" t="s">
        <v>75</v>
      </c>
      <c r="C67" s="71">
        <v>44.1</v>
      </c>
      <c r="D67" s="71">
        <v>44.1</v>
      </c>
      <c r="E67" s="38">
        <f t="shared" si="2"/>
        <v>100</v>
      </c>
    </row>
    <row r="68" spans="1:5" ht="13.5" hidden="1">
      <c r="A68" s="23" t="s">
        <v>76</v>
      </c>
      <c r="B68" s="51" t="s">
        <v>77</v>
      </c>
      <c r="C68" s="71"/>
      <c r="D68" s="71"/>
      <c r="E68" s="38">
        <f t="shared" si="2"/>
      </c>
    </row>
    <row r="69" spans="1:5" ht="13.5" hidden="1">
      <c r="A69" s="23" t="s">
        <v>78</v>
      </c>
      <c r="B69" s="51" t="s">
        <v>79</v>
      </c>
      <c r="C69" s="71"/>
      <c r="D69" s="71"/>
      <c r="E69" s="38">
        <f t="shared" si="2"/>
      </c>
    </row>
    <row r="70" spans="1:5" ht="13.5" hidden="1">
      <c r="A70" s="23" t="s">
        <v>80</v>
      </c>
      <c r="B70" s="51" t="s">
        <v>81</v>
      </c>
      <c r="C70" s="71"/>
      <c r="D70" s="71"/>
      <c r="E70" s="38">
        <f t="shared" si="2"/>
      </c>
    </row>
    <row r="71" spans="1:5" ht="13.5" hidden="1">
      <c r="A71" s="23" t="s">
        <v>82</v>
      </c>
      <c r="B71" s="51" t="s">
        <v>83</v>
      </c>
      <c r="C71" s="71"/>
      <c r="D71" s="71"/>
      <c r="E71" s="38">
        <f t="shared" si="2"/>
      </c>
    </row>
    <row r="72" spans="1:5" ht="13.5" hidden="1">
      <c r="A72" s="23" t="s">
        <v>84</v>
      </c>
      <c r="B72" s="51" t="s">
        <v>85</v>
      </c>
      <c r="C72" s="71"/>
      <c r="D72" s="71"/>
      <c r="E72" s="38">
        <f t="shared" si="2"/>
      </c>
    </row>
    <row r="73" spans="1:5" ht="16.5" customHeight="1">
      <c r="A73" s="23" t="s">
        <v>86</v>
      </c>
      <c r="B73" s="51" t="s">
        <v>87</v>
      </c>
      <c r="C73" s="71">
        <v>3412.8</v>
      </c>
      <c r="D73" s="71">
        <v>3152.5</v>
      </c>
      <c r="E73" s="38">
        <f t="shared" si="2"/>
        <v>92.37283169245194</v>
      </c>
    </row>
    <row r="74" spans="1:5" ht="13.5" hidden="1">
      <c r="A74" s="23" t="s">
        <v>88</v>
      </c>
      <c r="B74" s="51" t="s">
        <v>89</v>
      </c>
      <c r="C74" s="71"/>
      <c r="D74" s="71"/>
      <c r="E74" s="38">
        <f t="shared" si="2"/>
      </c>
    </row>
    <row r="75" spans="1:5" ht="13.5" hidden="1">
      <c r="A75" s="23" t="s">
        <v>90</v>
      </c>
      <c r="B75" s="51" t="s">
        <v>91</v>
      </c>
      <c r="C75" s="71"/>
      <c r="D75" s="71"/>
      <c r="E75" s="38">
        <f t="shared" si="2"/>
      </c>
    </row>
    <row r="76" spans="1:5" ht="13.5">
      <c r="A76" s="23" t="s">
        <v>92</v>
      </c>
      <c r="B76" s="51" t="s">
        <v>93</v>
      </c>
      <c r="C76" s="71">
        <v>412.1</v>
      </c>
      <c r="D76" s="71">
        <v>412.1</v>
      </c>
      <c r="E76" s="38">
        <f t="shared" si="2"/>
        <v>100</v>
      </c>
    </row>
    <row r="77" spans="1:5" ht="13.5">
      <c r="A77" s="22" t="s">
        <v>94</v>
      </c>
      <c r="B77" s="48" t="s">
        <v>95</v>
      </c>
      <c r="C77" s="70">
        <f>SUM(C78:C81)</f>
        <v>4075.9</v>
      </c>
      <c r="D77" s="70">
        <f>SUM(D78:D81)</f>
        <v>4075.9</v>
      </c>
      <c r="E77" s="37">
        <f t="shared" si="2"/>
        <v>100</v>
      </c>
    </row>
    <row r="78" spans="1:5" ht="15" customHeight="1">
      <c r="A78" s="23" t="s">
        <v>96</v>
      </c>
      <c r="B78" s="51" t="s">
        <v>97</v>
      </c>
      <c r="C78" s="71">
        <v>1880.8</v>
      </c>
      <c r="D78" s="71">
        <v>1880.8</v>
      </c>
      <c r="E78" s="38">
        <f t="shared" si="2"/>
        <v>100</v>
      </c>
    </row>
    <row r="79" spans="1:5" ht="13.5">
      <c r="A79" s="23" t="s">
        <v>98</v>
      </c>
      <c r="B79" s="51" t="s">
        <v>99</v>
      </c>
      <c r="C79" s="71">
        <v>552.5</v>
      </c>
      <c r="D79" s="71">
        <v>552.5</v>
      </c>
      <c r="E79" s="38">
        <f t="shared" si="2"/>
        <v>100</v>
      </c>
    </row>
    <row r="80" spans="1:5" ht="13.5">
      <c r="A80" s="23" t="s">
        <v>100</v>
      </c>
      <c r="B80" s="51" t="s">
        <v>101</v>
      </c>
      <c r="C80" s="71">
        <v>1642.6</v>
      </c>
      <c r="D80" s="71">
        <v>1642.6</v>
      </c>
      <c r="E80" s="38">
        <f t="shared" si="2"/>
        <v>100</v>
      </c>
    </row>
    <row r="81" spans="1:5" ht="13.5" hidden="1">
      <c r="A81" s="23" t="s">
        <v>102</v>
      </c>
      <c r="B81" s="51" t="s">
        <v>103</v>
      </c>
      <c r="C81" s="71"/>
      <c r="D81" s="71"/>
      <c r="E81" s="38">
        <f t="shared" si="2"/>
      </c>
    </row>
    <row r="82" spans="1:5" ht="13.5" hidden="1">
      <c r="A82" s="22" t="s">
        <v>104</v>
      </c>
      <c r="B82" s="48" t="s">
        <v>105</v>
      </c>
      <c r="C82" s="70">
        <f>SUM(C83:C84)</f>
        <v>0</v>
      </c>
      <c r="D82" s="70">
        <f>SUM(D83:D84)</f>
        <v>0</v>
      </c>
      <c r="E82" s="37">
        <f t="shared" si="2"/>
      </c>
    </row>
    <row r="83" spans="1:5" ht="13.5" hidden="1">
      <c r="A83" s="23" t="s">
        <v>106</v>
      </c>
      <c r="B83" s="51" t="s">
        <v>107</v>
      </c>
      <c r="C83" s="71"/>
      <c r="D83" s="71"/>
      <c r="E83" s="38">
        <f t="shared" si="2"/>
      </c>
    </row>
    <row r="84" spans="1:5" ht="13.5" hidden="1">
      <c r="A84" s="23" t="s">
        <v>108</v>
      </c>
      <c r="B84" s="51" t="s">
        <v>109</v>
      </c>
      <c r="C84" s="71"/>
      <c r="D84" s="71"/>
      <c r="E84" s="38">
        <f t="shared" si="2"/>
      </c>
    </row>
    <row r="85" spans="1:5" ht="13.5">
      <c r="A85" s="22" t="s">
        <v>110</v>
      </c>
      <c r="B85" s="48" t="s">
        <v>111</v>
      </c>
      <c r="C85" s="70">
        <f>SUM(C86:C92)</f>
        <v>111.4</v>
      </c>
      <c r="D85" s="70">
        <f>SUM(D86:D92)</f>
        <v>111.4</v>
      </c>
      <c r="E85" s="37">
        <f t="shared" si="2"/>
        <v>100</v>
      </c>
    </row>
    <row r="86" spans="1:5" ht="13.5" hidden="1">
      <c r="A86" s="23" t="s">
        <v>112</v>
      </c>
      <c r="B86" s="51" t="s">
        <v>113</v>
      </c>
      <c r="C86" s="71"/>
      <c r="D86" s="71"/>
      <c r="E86" s="38">
        <f t="shared" si="2"/>
      </c>
    </row>
    <row r="87" spans="1:5" ht="13.5" hidden="1">
      <c r="A87" s="23" t="s">
        <v>114</v>
      </c>
      <c r="B87" s="51" t="s">
        <v>115</v>
      </c>
      <c r="C87" s="71"/>
      <c r="D87" s="71"/>
      <c r="E87" s="38">
        <f t="shared" si="2"/>
      </c>
    </row>
    <row r="88" spans="1:5" ht="13.5" hidden="1">
      <c r="A88" s="23" t="s">
        <v>116</v>
      </c>
      <c r="B88" s="51" t="s">
        <v>117</v>
      </c>
      <c r="C88" s="71"/>
      <c r="D88" s="71"/>
      <c r="E88" s="38">
        <f t="shared" si="2"/>
      </c>
    </row>
    <row r="89" spans="1:5" ht="13.5" hidden="1">
      <c r="A89" s="23" t="s">
        <v>118</v>
      </c>
      <c r="B89" s="51" t="s">
        <v>119</v>
      </c>
      <c r="C89" s="71"/>
      <c r="D89" s="71"/>
      <c r="E89" s="38">
        <f t="shared" si="2"/>
      </c>
    </row>
    <row r="90" spans="1:5" ht="13.5">
      <c r="A90" s="23" t="s">
        <v>120</v>
      </c>
      <c r="B90" s="51" t="s">
        <v>121</v>
      </c>
      <c r="C90" s="71">
        <v>111.4</v>
      </c>
      <c r="D90" s="71">
        <v>111.4</v>
      </c>
      <c r="E90" s="38">
        <f t="shared" si="2"/>
        <v>100</v>
      </c>
    </row>
    <row r="91" spans="1:5" ht="13.5" hidden="1">
      <c r="A91" s="23" t="s">
        <v>122</v>
      </c>
      <c r="B91" s="51" t="s">
        <v>123</v>
      </c>
      <c r="C91" s="71"/>
      <c r="D91" s="71"/>
      <c r="E91" s="38">
        <f t="shared" si="2"/>
      </c>
    </row>
    <row r="92" spans="1:5" ht="13.5" hidden="1">
      <c r="A92" s="23" t="s">
        <v>124</v>
      </c>
      <c r="B92" s="51" t="s">
        <v>125</v>
      </c>
      <c r="C92" s="71"/>
      <c r="D92" s="71"/>
      <c r="E92" s="38">
        <f t="shared" si="2"/>
      </c>
    </row>
    <row r="93" spans="1:5" ht="13.5">
      <c r="A93" s="22" t="s">
        <v>221</v>
      </c>
      <c r="B93" s="48" t="s">
        <v>126</v>
      </c>
      <c r="C93" s="70">
        <f>SUM(C94:C95)</f>
        <v>5545.4</v>
      </c>
      <c r="D93" s="70">
        <f>SUM(D94:D95)</f>
        <v>5545.4</v>
      </c>
      <c r="E93" s="37">
        <f t="shared" si="2"/>
        <v>100</v>
      </c>
    </row>
    <row r="94" spans="1:5" ht="13.5">
      <c r="A94" s="23" t="s">
        <v>127</v>
      </c>
      <c r="B94" s="51" t="s">
        <v>128</v>
      </c>
      <c r="C94" s="71">
        <v>5545.4</v>
      </c>
      <c r="D94" s="71">
        <v>5545.4</v>
      </c>
      <c r="E94" s="38">
        <f t="shared" si="2"/>
        <v>100</v>
      </c>
    </row>
    <row r="95" spans="1:5" ht="13.5" hidden="1">
      <c r="A95" s="23" t="s">
        <v>129</v>
      </c>
      <c r="B95" s="51" t="s">
        <v>130</v>
      </c>
      <c r="C95" s="71"/>
      <c r="D95" s="71"/>
      <c r="E95" s="38">
        <f t="shared" si="2"/>
      </c>
    </row>
    <row r="96" spans="1:5" ht="13.5" hidden="1">
      <c r="A96" s="24" t="s">
        <v>131</v>
      </c>
      <c r="B96" s="52" t="s">
        <v>132</v>
      </c>
      <c r="C96" s="73">
        <f>SUM(C97:C103)</f>
        <v>0</v>
      </c>
      <c r="D96" s="73">
        <f>SUM(D97:D103)</f>
        <v>0</v>
      </c>
      <c r="E96" s="39">
        <f t="shared" si="2"/>
      </c>
    </row>
    <row r="97" spans="1:5" ht="13.5" hidden="1">
      <c r="A97" s="23" t="s">
        <v>133</v>
      </c>
      <c r="B97" s="51" t="s">
        <v>134</v>
      </c>
      <c r="C97" s="71"/>
      <c r="D97" s="71"/>
      <c r="E97" s="38">
        <f t="shared" si="2"/>
      </c>
    </row>
    <row r="98" spans="1:5" ht="13.5" hidden="1">
      <c r="A98" s="23" t="s">
        <v>135</v>
      </c>
      <c r="B98" s="51" t="s">
        <v>136</v>
      </c>
      <c r="C98" s="71"/>
      <c r="D98" s="71"/>
      <c r="E98" s="38">
        <f t="shared" si="2"/>
      </c>
    </row>
    <row r="99" spans="1:5" ht="13.5" hidden="1">
      <c r="A99" s="23" t="s">
        <v>137</v>
      </c>
      <c r="B99" s="51" t="s">
        <v>138</v>
      </c>
      <c r="C99" s="71"/>
      <c r="D99" s="71"/>
      <c r="E99" s="38">
        <f t="shared" si="2"/>
      </c>
    </row>
    <row r="100" spans="1:5" ht="13.5" hidden="1">
      <c r="A100" s="23" t="s">
        <v>139</v>
      </c>
      <c r="B100" s="51" t="s">
        <v>140</v>
      </c>
      <c r="C100" s="71"/>
      <c r="D100" s="71"/>
      <c r="E100" s="38">
        <f t="shared" si="2"/>
      </c>
    </row>
    <row r="101" spans="1:5" ht="13.5" hidden="1">
      <c r="A101" s="23" t="s">
        <v>141</v>
      </c>
      <c r="B101" s="51" t="s">
        <v>142</v>
      </c>
      <c r="C101" s="71"/>
      <c r="D101" s="71"/>
      <c r="E101" s="38">
        <f t="shared" si="2"/>
      </c>
    </row>
    <row r="102" spans="1:5" ht="13.5" hidden="1">
      <c r="A102" s="23" t="s">
        <v>143</v>
      </c>
      <c r="B102" s="51" t="s">
        <v>144</v>
      </c>
      <c r="C102" s="71"/>
      <c r="D102" s="71"/>
      <c r="E102" s="38">
        <f t="shared" si="2"/>
      </c>
    </row>
    <row r="103" spans="1:5" ht="13.5" hidden="1">
      <c r="A103" s="23" t="s">
        <v>145</v>
      </c>
      <c r="B103" s="51" t="s">
        <v>146</v>
      </c>
      <c r="C103" s="71"/>
      <c r="D103" s="71"/>
      <c r="E103" s="38">
        <f t="shared" si="2"/>
      </c>
    </row>
    <row r="104" spans="1:5" ht="13.5">
      <c r="A104" s="22" t="s">
        <v>147</v>
      </c>
      <c r="B104" s="48" t="s">
        <v>148</v>
      </c>
      <c r="C104" s="70">
        <f>SUM(C105:C109)</f>
        <v>100</v>
      </c>
      <c r="D104" s="70">
        <f>SUM(D105:D109)</f>
        <v>100</v>
      </c>
      <c r="E104" s="37">
        <f t="shared" si="2"/>
        <v>100</v>
      </c>
    </row>
    <row r="105" spans="1:5" ht="13.5" hidden="1">
      <c r="A105" s="23" t="s">
        <v>149</v>
      </c>
      <c r="B105" s="51" t="s">
        <v>150</v>
      </c>
      <c r="C105" s="71">
        <v>0</v>
      </c>
      <c r="D105" s="71">
        <v>0</v>
      </c>
      <c r="E105" s="38">
        <f t="shared" si="2"/>
      </c>
    </row>
    <row r="106" spans="1:5" ht="13.5" hidden="1">
      <c r="A106" s="23" t="s">
        <v>151</v>
      </c>
      <c r="B106" s="51" t="s">
        <v>152</v>
      </c>
      <c r="C106" s="71"/>
      <c r="D106" s="71"/>
      <c r="E106" s="38">
        <f t="shared" si="2"/>
      </c>
    </row>
    <row r="107" spans="1:5" ht="13.5">
      <c r="A107" s="23" t="s">
        <v>153</v>
      </c>
      <c r="B107" s="51" t="s">
        <v>154</v>
      </c>
      <c r="C107" s="71">
        <v>100</v>
      </c>
      <c r="D107" s="71">
        <v>100</v>
      </c>
      <c r="E107" s="38">
        <f t="shared" si="2"/>
        <v>100</v>
      </c>
    </row>
    <row r="108" spans="1:5" ht="13.5" hidden="1">
      <c r="A108" s="23" t="s">
        <v>155</v>
      </c>
      <c r="B108" s="51" t="s">
        <v>156</v>
      </c>
      <c r="C108" s="71"/>
      <c r="D108" s="71"/>
      <c r="E108" s="38">
        <f t="shared" si="2"/>
      </c>
    </row>
    <row r="109" spans="1:5" ht="13.5" hidden="1">
      <c r="A109" s="23" t="s">
        <v>157</v>
      </c>
      <c r="B109" s="51" t="s">
        <v>158</v>
      </c>
      <c r="C109" s="71"/>
      <c r="D109" s="71"/>
      <c r="E109" s="38">
        <f t="shared" si="2"/>
      </c>
    </row>
    <row r="110" spans="1:5" ht="13.5">
      <c r="A110" s="22" t="s">
        <v>159</v>
      </c>
      <c r="B110" s="48" t="s">
        <v>160</v>
      </c>
      <c r="C110" s="70">
        <f>SUM(C111:C114)</f>
        <v>3723.4</v>
      </c>
      <c r="D110" s="70">
        <f>SUM(D111:D114)</f>
        <v>3723.4</v>
      </c>
      <c r="E110" s="37">
        <f t="shared" si="2"/>
        <v>100</v>
      </c>
    </row>
    <row r="111" spans="1:5" ht="13.5">
      <c r="A111" s="23" t="s">
        <v>161</v>
      </c>
      <c r="B111" s="51" t="s">
        <v>162</v>
      </c>
      <c r="C111" s="71">
        <v>3698.4</v>
      </c>
      <c r="D111" s="71">
        <v>3698.4</v>
      </c>
      <c r="E111" s="38">
        <f>IF(C111=0,"",(D111/C111*100))</f>
        <v>100</v>
      </c>
    </row>
    <row r="112" spans="1:5" ht="13.5" hidden="1">
      <c r="A112" s="23" t="s">
        <v>163</v>
      </c>
      <c r="B112" s="51" t="s">
        <v>164</v>
      </c>
      <c r="C112" s="71"/>
      <c r="D112" s="71"/>
      <c r="E112" s="37">
        <f aca="true" t="shared" si="3" ref="E112:E119">IF(C112=0,"",(D112/C112*100))</f>
      </c>
    </row>
    <row r="113" spans="1:5" ht="13.5" hidden="1">
      <c r="A113" s="23" t="s">
        <v>165</v>
      </c>
      <c r="B113" s="51" t="s">
        <v>166</v>
      </c>
      <c r="C113" s="71"/>
      <c r="D113" s="71"/>
      <c r="E113" s="38">
        <f t="shared" si="3"/>
      </c>
    </row>
    <row r="114" spans="1:5" ht="13.5">
      <c r="A114" s="23" t="s">
        <v>167</v>
      </c>
      <c r="B114" s="51" t="s">
        <v>168</v>
      </c>
      <c r="C114" s="71">
        <v>25</v>
      </c>
      <c r="D114" s="71">
        <v>25</v>
      </c>
      <c r="E114" s="38">
        <f>IF(C114=0,"",(D114/C114*100))</f>
        <v>100</v>
      </c>
    </row>
    <row r="115" spans="1:5" ht="13.5" hidden="1">
      <c r="A115" s="22" t="s">
        <v>169</v>
      </c>
      <c r="B115" s="48" t="s">
        <v>170</v>
      </c>
      <c r="C115" s="70">
        <f>SUM(C116:C117)</f>
        <v>0</v>
      </c>
      <c r="D115" s="70">
        <f>SUM(D116:D117)</f>
        <v>0</v>
      </c>
      <c r="E115" s="38">
        <f t="shared" si="3"/>
      </c>
    </row>
    <row r="116" spans="1:5" ht="13.5" hidden="1">
      <c r="A116" s="23" t="s">
        <v>171</v>
      </c>
      <c r="B116" s="51" t="s">
        <v>172</v>
      </c>
      <c r="C116" s="71"/>
      <c r="D116" s="71"/>
      <c r="E116" s="37">
        <f t="shared" si="3"/>
      </c>
    </row>
    <row r="117" spans="1:5" ht="13.5" hidden="1">
      <c r="A117" s="23" t="s">
        <v>173</v>
      </c>
      <c r="B117" s="51" t="s">
        <v>174</v>
      </c>
      <c r="C117" s="71"/>
      <c r="D117" s="71"/>
      <c r="E117" s="38">
        <f t="shared" si="3"/>
      </c>
    </row>
    <row r="118" spans="1:5" ht="13.5">
      <c r="A118" s="22" t="s">
        <v>175</v>
      </c>
      <c r="B118" s="48" t="s">
        <v>176</v>
      </c>
      <c r="C118" s="70">
        <f>SUM(C119)</f>
        <v>1</v>
      </c>
      <c r="D118" s="70">
        <f>SUM(D119)</f>
        <v>0</v>
      </c>
      <c r="E118" s="37">
        <f t="shared" si="3"/>
        <v>0</v>
      </c>
    </row>
    <row r="119" spans="1:5" ht="13.5">
      <c r="A119" s="23" t="s">
        <v>177</v>
      </c>
      <c r="B119" s="51" t="s">
        <v>178</v>
      </c>
      <c r="C119" s="71">
        <v>1</v>
      </c>
      <c r="D119" s="71">
        <v>0</v>
      </c>
      <c r="E119" s="38">
        <f t="shared" si="3"/>
        <v>0</v>
      </c>
    </row>
    <row r="120" spans="1:5" ht="25.5" hidden="1">
      <c r="A120" s="24" t="s">
        <v>179</v>
      </c>
      <c r="B120" s="52" t="s">
        <v>180</v>
      </c>
      <c r="C120" s="73">
        <f>SUM(C121:C123)</f>
        <v>0</v>
      </c>
      <c r="D120" s="73">
        <f>SUM(D121:D123)</f>
        <v>0</v>
      </c>
      <c r="E120" s="39">
        <f aca="true" t="shared" si="4" ref="E120:E143">IF(C120=0,"",(D120/C120*100))</f>
      </c>
    </row>
    <row r="121" spans="1:5" ht="13.5" hidden="1">
      <c r="A121" s="23" t="s">
        <v>181</v>
      </c>
      <c r="B121" s="51" t="s">
        <v>182</v>
      </c>
      <c r="C121" s="71"/>
      <c r="D121" s="71"/>
      <c r="E121" s="38">
        <f t="shared" si="4"/>
      </c>
    </row>
    <row r="122" spans="1:5" ht="13.5" hidden="1">
      <c r="A122" s="23" t="s">
        <v>183</v>
      </c>
      <c r="B122" s="51" t="s">
        <v>184</v>
      </c>
      <c r="C122" s="71"/>
      <c r="D122" s="71"/>
      <c r="E122" s="38">
        <f t="shared" si="4"/>
      </c>
    </row>
    <row r="123" spans="1:5" ht="13.5" hidden="1">
      <c r="A123" s="23" t="s">
        <v>185</v>
      </c>
      <c r="B123" s="51" t="s">
        <v>186</v>
      </c>
      <c r="C123" s="71"/>
      <c r="D123" s="71"/>
      <c r="E123" s="38">
        <f t="shared" si="4"/>
      </c>
    </row>
    <row r="124" spans="1:5" ht="16.5" thickBot="1">
      <c r="A124" s="25" t="s">
        <v>187</v>
      </c>
      <c r="B124" s="53" t="s">
        <v>188</v>
      </c>
      <c r="C124" s="74">
        <f>C48+C58+C61+C66+C77+C82+C85+C93+C96+C104+C110+C115+C118+C120</f>
        <v>29226.5</v>
      </c>
      <c r="D124" s="74">
        <f>D48+D58+D61+D66+D77+D82+D85+D93+D96+D104+D110+D115+D118+D120</f>
        <v>28955.200000000004</v>
      </c>
      <c r="E124" s="110">
        <f t="shared" si="4"/>
        <v>99.07173284519187</v>
      </c>
    </row>
    <row r="125" spans="1:5" ht="15.75">
      <c r="A125" s="26" t="s">
        <v>189</v>
      </c>
      <c r="B125" s="54"/>
      <c r="C125" s="75">
        <f>C46-C124</f>
        <v>-3046.199999999997</v>
      </c>
      <c r="D125" s="75">
        <f>D46-D124</f>
        <v>-2774.9000000000015</v>
      </c>
      <c r="E125" s="111">
        <f>D125/C125*100</f>
        <v>91.09382181078078</v>
      </c>
    </row>
    <row r="126" spans="1:5" ht="13.5">
      <c r="A126" s="27" t="s">
        <v>190</v>
      </c>
      <c r="B126" s="28" t="s">
        <v>191</v>
      </c>
      <c r="C126" s="76">
        <f>C127+C129+C134+C139+C144</f>
        <v>3046.2000000000016</v>
      </c>
      <c r="D126" s="70">
        <f>D134+D139+D144+D129</f>
        <v>2774.9000000000015</v>
      </c>
      <c r="E126" s="37">
        <f t="shared" si="4"/>
        <v>91.09382181078064</v>
      </c>
    </row>
    <row r="127" spans="1:5" ht="28.5" customHeight="1" hidden="1">
      <c r="A127" s="36" t="s">
        <v>192</v>
      </c>
      <c r="B127" s="30" t="s">
        <v>193</v>
      </c>
      <c r="C127" s="73">
        <f>C128</f>
        <v>0</v>
      </c>
      <c r="D127" s="73">
        <f>D128</f>
        <v>0</v>
      </c>
      <c r="E127" s="39">
        <f t="shared" si="4"/>
      </c>
    </row>
    <row r="128" spans="1:5" ht="25.5" hidden="1">
      <c r="A128" s="31" t="s">
        <v>194</v>
      </c>
      <c r="B128" s="32" t="s">
        <v>195</v>
      </c>
      <c r="C128" s="77"/>
      <c r="D128" s="77"/>
      <c r="E128" s="38">
        <f t="shared" si="4"/>
      </c>
    </row>
    <row r="129" spans="1:5" ht="13.5">
      <c r="A129" s="29" t="s">
        <v>196</v>
      </c>
      <c r="B129" s="33" t="s">
        <v>247</v>
      </c>
      <c r="C129" s="73">
        <f>C130+C132+C131+C133</f>
        <v>271.3</v>
      </c>
      <c r="D129" s="73">
        <f>D130+D132+D131+D133</f>
        <v>0</v>
      </c>
      <c r="E129" s="39">
        <f t="shared" si="4"/>
        <v>0</v>
      </c>
    </row>
    <row r="130" spans="1:5" ht="13.5" hidden="1">
      <c r="A130" s="31" t="s">
        <v>197</v>
      </c>
      <c r="B130" s="34" t="s">
        <v>198</v>
      </c>
      <c r="C130" s="78"/>
      <c r="D130" s="78"/>
      <c r="E130" s="38">
        <f t="shared" si="4"/>
      </c>
    </row>
    <row r="131" spans="1:5" ht="13.5">
      <c r="A131" s="40" t="s">
        <v>223</v>
      </c>
      <c r="B131" s="34" t="s">
        <v>246</v>
      </c>
      <c r="C131" s="78">
        <v>271.3</v>
      </c>
      <c r="D131" s="78">
        <v>0</v>
      </c>
      <c r="E131" s="38">
        <f t="shared" si="4"/>
        <v>0</v>
      </c>
    </row>
    <row r="132" spans="1:5" ht="13.5" hidden="1">
      <c r="A132" s="35" t="s">
        <v>199</v>
      </c>
      <c r="B132" s="32" t="s">
        <v>200</v>
      </c>
      <c r="C132" s="78"/>
      <c r="D132" s="78"/>
      <c r="E132" s="38">
        <f t="shared" si="4"/>
      </c>
    </row>
    <row r="133" spans="1:5" ht="25.5" hidden="1">
      <c r="A133" s="35" t="s">
        <v>201</v>
      </c>
      <c r="B133" s="32" t="s">
        <v>202</v>
      </c>
      <c r="C133" s="78">
        <v>0</v>
      </c>
      <c r="D133" s="78">
        <v>0</v>
      </c>
      <c r="E133" s="38">
        <f t="shared" si="4"/>
      </c>
    </row>
    <row r="134" spans="1:5" ht="13.5" hidden="1">
      <c r="A134" s="29" t="s">
        <v>203</v>
      </c>
      <c r="B134" s="33" t="s">
        <v>204</v>
      </c>
      <c r="C134" s="73">
        <f>C135+C137+C138+C136</f>
        <v>0</v>
      </c>
      <c r="D134" s="73">
        <f>D135+D137+D138+D136</f>
        <v>0</v>
      </c>
      <c r="E134" s="39">
        <f t="shared" si="4"/>
      </c>
    </row>
    <row r="135" spans="1:5" ht="25.5" hidden="1">
      <c r="A135" s="31" t="s">
        <v>205</v>
      </c>
      <c r="B135" s="34" t="s">
        <v>206</v>
      </c>
      <c r="C135" s="77"/>
      <c r="D135" s="78"/>
      <c r="E135" s="38">
        <f t="shared" si="4"/>
      </c>
    </row>
    <row r="136" spans="1:5" ht="25.5" hidden="1">
      <c r="A136" s="31" t="s">
        <v>207</v>
      </c>
      <c r="B136" s="34" t="s">
        <v>208</v>
      </c>
      <c r="C136" s="77">
        <v>0</v>
      </c>
      <c r="D136" s="78">
        <v>0</v>
      </c>
      <c r="E136" s="38">
        <f t="shared" si="4"/>
      </c>
    </row>
    <row r="137" spans="1:5" ht="25.5" hidden="1">
      <c r="A137" s="31" t="s">
        <v>209</v>
      </c>
      <c r="B137" s="34" t="s">
        <v>210</v>
      </c>
      <c r="C137" s="78"/>
      <c r="D137" s="78"/>
      <c r="E137" s="38">
        <f t="shared" si="4"/>
      </c>
    </row>
    <row r="138" spans="1:5" ht="25.5" hidden="1">
      <c r="A138" s="31" t="s">
        <v>211</v>
      </c>
      <c r="B138" s="34" t="s">
        <v>212</v>
      </c>
      <c r="C138" s="78">
        <v>0</v>
      </c>
      <c r="D138" s="78">
        <v>0</v>
      </c>
      <c r="E138" s="38">
        <v>0</v>
      </c>
    </row>
    <row r="139" spans="1:5" ht="13.5">
      <c r="A139" s="29" t="s">
        <v>213</v>
      </c>
      <c r="B139" s="33" t="s">
        <v>214</v>
      </c>
      <c r="C139" s="79">
        <f>C141+C143</f>
        <v>2774.9000000000015</v>
      </c>
      <c r="D139" s="79">
        <f>D141+D143</f>
        <v>2774.9000000000015</v>
      </c>
      <c r="E139" s="39">
        <f t="shared" si="4"/>
        <v>100</v>
      </c>
    </row>
    <row r="140" spans="1:5" ht="13.5" hidden="1">
      <c r="A140" s="31" t="s">
        <v>215</v>
      </c>
      <c r="B140" s="34" t="s">
        <v>216</v>
      </c>
      <c r="C140" s="78"/>
      <c r="D140" s="78"/>
      <c r="E140" s="38">
        <f t="shared" si="4"/>
      </c>
    </row>
    <row r="141" spans="1:5" ht="13.5">
      <c r="A141" s="40" t="s">
        <v>224</v>
      </c>
      <c r="B141" s="34" t="s">
        <v>226</v>
      </c>
      <c r="C141" s="77">
        <v>-26451.6</v>
      </c>
      <c r="D141" s="77">
        <v>-26451.6</v>
      </c>
      <c r="E141" s="38">
        <f t="shared" si="4"/>
        <v>100</v>
      </c>
    </row>
    <row r="142" spans="1:5" ht="13.5" hidden="1">
      <c r="A142" s="40" t="s">
        <v>225</v>
      </c>
      <c r="B142" s="34" t="s">
        <v>217</v>
      </c>
      <c r="C142" s="77"/>
      <c r="D142" s="77"/>
      <c r="E142" s="38">
        <f t="shared" si="4"/>
      </c>
    </row>
    <row r="143" spans="1:5" ht="13.5">
      <c r="A143" s="40" t="s">
        <v>225</v>
      </c>
      <c r="B143" s="34" t="s">
        <v>227</v>
      </c>
      <c r="C143" s="77">
        <v>29226.5</v>
      </c>
      <c r="D143" s="77">
        <v>29226.5</v>
      </c>
      <c r="E143" s="38">
        <f t="shared" si="4"/>
        <v>100</v>
      </c>
    </row>
  </sheetData>
  <sheetProtection/>
  <mergeCells count="6">
    <mergeCell ref="D5:D6"/>
    <mergeCell ref="E5:E6"/>
    <mergeCell ref="A2:E2"/>
    <mergeCell ref="C5:C6"/>
    <mergeCell ref="A5:A6"/>
    <mergeCell ref="B5:B6"/>
  </mergeCells>
  <printOptions/>
  <pageMargins left="0.984251968503937" right="0" top="0.3937007874015748" bottom="0" header="0.31496062992125984" footer="0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2016-10-31T00:49:49Z</cp:lastPrinted>
  <dcterms:created xsi:type="dcterms:W3CDTF">1996-10-08T23:32:33Z</dcterms:created>
  <dcterms:modified xsi:type="dcterms:W3CDTF">2018-11-06T08:27:27Z</dcterms:modified>
  <cp:category/>
  <cp:version/>
  <cp:contentType/>
  <cp:contentStatus/>
</cp:coreProperties>
</file>