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ценка" sheetId="1" r:id="rId1"/>
  </sheets>
  <definedNames>
    <definedName name="Z_1ED5986A_824B_47CD_9916_8DAC7A2E54EB_.wvu.Cols" localSheetId="0" hidden="1">'оценка'!$A:$B</definedName>
    <definedName name="Z_1ED5986A_824B_47CD_9916_8DAC7A2E54EB_.wvu.Rows" localSheetId="0" hidden="1">'оценка'!$13:$14,'оценка'!$20:$21,'оценка'!$34:$36,'оценка'!$47:$52,'оценка'!$60:$66,'оценка'!$68:$70,'оценка'!$76:$76,'оценка'!$78:$78,'оценка'!$80:$80,'оценка'!$84:$89,'оценка'!$91:$96,'оценка'!$98:$99,'оценка'!$102:$102,'оценка'!$105:$105,'оценка'!$107:$107,'оценка'!$110:$113,'оценка'!$115:$116,'оценка'!$119:$133,'оценка'!$135:$137,'оценка'!$139:$141,'оценка'!$144:$147,'оценка'!$151:$152,'оценка'!$154:$154,'оценка'!$156:$162,'оценка'!$164:$164,'оценка'!$166:$166</definedName>
    <definedName name="Z_329223D8_95D3_4F31_A623_308C65A69297_.wvu.Cols" localSheetId="0" hidden="1">'оценка'!$A:$B</definedName>
    <definedName name="Z_329223D8_95D3_4F31_A623_308C65A69297_.wvu.PrintArea" localSheetId="0" hidden="1">'оценка'!$A$1:$G$167</definedName>
    <definedName name="Z_329223D8_95D3_4F31_A623_308C65A69297_.wvu.Rows" localSheetId="0" hidden="1">'оценка'!$68:$70,'оценка'!$76:$76,'оценка'!$80:$80,'оценка'!$84:$84,'оценка'!$87:$88,'оценка'!$92:$96,'оценка'!$98:$99,'оценка'!$105:$105,'оценка'!$107:$107,'оценка'!$110:$113,'оценка'!$116:$116,'оценка'!$120:$127,'оценка'!$130:$133,'оценка'!$136:$137,'оценка'!$139:$141,'оценка'!$144:$147,'оценка'!$151:$152,'оценка'!$154:$154,'оценка'!$156:$157,'оценка'!$159:$160,'оценка'!$162:$162,'оценка'!$164:$164,'оценка'!$166:$166</definedName>
    <definedName name="Z_55F7288D_D8BF_4666_8C59_B30F0CA4476A_.wvu.Rows" localSheetId="0" hidden="1">'оценка'!$26:$36,'оценка'!$64:$66,'оценка'!$68:$70,'оценка'!$76:$76,'оценка'!$80:$80,'оценка'!$84:$84,'оценка'!$87:$88,'оценка'!$92:$96,'оценка'!$98:$99,'оценка'!$105:$105,'оценка'!$107:$107,'оценка'!$110:$113,'оценка'!$115:$116,'оценка'!$120:$127,'оценка'!$130:$133,'оценка'!$136:$137,'оценка'!$139:$141,'оценка'!$144:$147,'оценка'!$151:$152,'оценка'!$154:$154,'оценка'!$156:$157,'оценка'!$159:$160,'оценка'!$162:$162,'оценка'!$164:$164,'оценка'!$166:$166</definedName>
    <definedName name="Z_E0F984C6_7F78_459D_A45A_B6D0ECF90B5B_.wvu.Cols" localSheetId="0" hidden="1">'оценка'!$A:$B</definedName>
    <definedName name="Z_E0F984C6_7F78_459D_A45A_B6D0ECF90B5B_.wvu.PrintArea" localSheetId="0" hidden="1">'оценка'!$A$1:$G$167</definedName>
    <definedName name="Z_E0F984C6_7F78_459D_A45A_B6D0ECF90B5B_.wvu.Rows" localSheetId="0" hidden="1">'оценка'!$68:$70,'оценка'!$76:$76,'оценка'!$80:$80,'оценка'!$84:$84,'оценка'!$87:$88,'оценка'!$92:$96,'оценка'!$98:$99,'оценка'!$105:$105,'оценка'!$107:$107,'оценка'!$110:$113,'оценка'!$116:$116,'оценка'!$120:$127,'оценка'!$130:$133,'оценка'!$136:$137,'оценка'!$139:$141,'оценка'!$144:$147,'оценка'!$151:$152,'оценка'!$154:$154,'оценка'!$156:$157,'оценка'!$159:$160,'оценка'!$162:$162,'оценка'!$164:$164,'оценка'!$166:$166</definedName>
    <definedName name="_xlnm.Print_Area" localSheetId="0">'оценка'!$A$1:$G$167</definedName>
  </definedNames>
  <calcPr fullCalcOnLoad="1"/>
</workbook>
</file>

<file path=xl/sharedStrings.xml><?xml version="1.0" encoding="utf-8"?>
<sst xmlns="http://schemas.openxmlformats.org/spreadsheetml/2006/main" count="363" uniqueCount="317">
  <si>
    <t>Код бюджетной классификации</t>
  </si>
  <si>
    <t>Наименование платежей</t>
  </si>
  <si>
    <t>Код 
бюджетной классификации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</si>
  <si>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</si>
  <si>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</si>
  <si>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</si>
  <si>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</si>
  <si>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</si>
  <si>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</si>
  <si>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</si>
  <si>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</si>
  <si>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</si>
  <si>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</si>
  <si>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</si>
  <si>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</si>
  <si>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</si>
  <si>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</si>
  <si>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</si>
  <si>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</si>
  <si>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</si>
  <si>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966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</si>
  <si>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</si>
  <si>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</si>
  <si>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</si>
  <si>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</si>
  <si>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</si>
  <si>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</si>
  <si>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</si>
  <si>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</si>
  <si>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</si>
  <si>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</si>
  <si>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на поддержку мер по обеспечению сбалансированности бюджетов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</si>
  <si>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</si>
  <si>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</si>
  <si>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</si>
  <si>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</si>
  <si>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</si>
  <si>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</si>
  <si>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</si>
  <si>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</si>
  <si>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</si>
  <si>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</si>
  <si>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</si>
  <si>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</si>
  <si>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</si>
  <si>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</si>
  <si>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</si>
  <si>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</si>
  <si>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</si>
  <si>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</si>
  <si>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</si>
  <si>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</si>
  <si>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</si>
  <si>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</si>
  <si>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</si>
  <si>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</si>
  <si>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</si>
  <si>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</si>
  <si>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</si>
  <si>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</si>
  <si>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</si>
  <si>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</si>
  <si>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</si>
  <si>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</si>
  <si>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</si>
  <si>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</si>
  <si>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</si>
  <si>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</si>
  <si>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</si>
  <si>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</si>
  <si>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</si>
  <si>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</si>
  <si>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</si>
  <si>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</si>
  <si>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0404</t>
  </si>
  <si>
    <t>0405</t>
  </si>
  <si>
    <t>0406</t>
  </si>
  <si>
    <t>0407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</si>
  <si>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</si>
  <si>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</si>
  <si>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</si>
  <si>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</si>
  <si>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</si>
  <si>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</si>
  <si>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</si>
  <si>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</si>
  <si>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</si>
  <si>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</si>
  <si>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</si>
  <si>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</si>
  <si>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</si>
  <si>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</si>
  <si>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</si>
  <si>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</si>
  <si>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</si>
  <si>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</si>
  <si>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</si>
  <si>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</si>
  <si>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</si>
  <si>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</si>
  <si>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</si>
  <si>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</si>
  <si>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</si>
  <si>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</si>
  <si>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</si>
  <si>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</si>
  <si>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</si>
  <si>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</si>
  <si>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</si>
  <si>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</si>
  <si>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</si>
  <si>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</si>
  <si>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</si>
  <si>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</si>
  <si>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</si>
  <si>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</si>
  <si>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</si>
  <si>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</si>
  <si>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</si>
  <si>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</si>
  <si>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</si>
  <si>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</si>
  <si>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</si>
  <si>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</si>
  <si>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</si>
  <si>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</si>
  <si>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</si>
  <si>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</si>
  <si>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</si>
  <si>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</si>
  <si>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</si>
  <si>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</si>
  <si>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</si>
  <si>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</si>
  <si>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</si>
  <si>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</si>
  <si>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</si>
  <si>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</si>
  <si>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</si>
  <si>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</si>
  <si>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</si>
  <si>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</si>
  <si>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</si>
  <si>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</si>
  <si>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</si>
  <si>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</si>
  <si>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</si>
  <si>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</si>
  <si>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</si>
  <si>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</si>
  <si>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</si>
  <si>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</si>
  <si>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</si>
  <si>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</si>
  <si>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</si>
  <si>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</si>
  <si>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</si>
  <si>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</si>
  <si>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</si>
  <si>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</si>
  <si>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</si>
  <si>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</si>
  <si>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</si>
  <si>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</si>
  <si>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</si>
  <si>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</si>
  <si>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</si>
  <si>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</si>
  <si>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1300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</si>
  <si>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</si>
  <si>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</si>
  <si>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</si>
  <si>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</si>
  <si>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</si>
  <si>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</si>
  <si>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</si>
  <si>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</si>
  <si>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</si>
  <si>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</si>
  <si>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</si>
  <si>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</si>
  <si>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</si>
  <si>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</si>
  <si>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</si>
  <si>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</si>
  <si>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</si>
  <si>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</si>
  <si>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</si>
  <si>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</si>
  <si>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</si>
  <si>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</si>
  <si>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</si>
  <si>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</si>
  <si>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</si>
  <si>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</si>
  <si>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</si>
  <si>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</si>
  <si>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</si>
  <si>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</si>
  <si>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</si>
  <si>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</si>
  <si>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</si>
  <si>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</si>
  <si>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</si>
  <si>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</si>
  <si>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000 01 05 00 00 00 0000 600</t>
  </si>
  <si>
    <t>КУЛЬТУРА, КИНЕМАТОГРАФИЯ</t>
  </si>
  <si>
    <t>ШТРАФЫ, САНКЦИИ, ВОЗМЕЩЕНИЕ УЩЕРБА</t>
  </si>
  <si>
    <t>000 1 00 00000 00 0000 000</t>
  </si>
  <si>
    <t>000 1 01 00000 00 0000 000</t>
  </si>
  <si>
    <t>000 1 03 00000 00 0000 000</t>
  </si>
  <si>
    <t>000 1 03 02000 01 0000 110</t>
  </si>
  <si>
    <t>000 1 06 00000 00 0000 000</t>
  </si>
  <si>
    <t>000 1 08 00000 00 0000 000</t>
  </si>
  <si>
    <t>000 1 08 04000 01 0000 110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</si>
  <si>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</si>
  <si>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</si>
  <si>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</si>
  <si>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000 1 11 09000 00 0000 120</t>
  </si>
  <si>
    <t>000 1 13 00000 00 0000 000</t>
  </si>
  <si>
    <t>000 1 05 00000 01 0000 000</t>
  </si>
  <si>
    <t>000 1 16 00000 00 0000 000</t>
  </si>
  <si>
    <t>000 2 00 00000 00 0000 000</t>
  </si>
  <si>
    <t>000 2 02 00000 00 0000 000</t>
  </si>
  <si>
    <t>903 01 02 00 00 00 0000 000</t>
  </si>
  <si>
    <t>903  01 03 00 00 00 0000 000</t>
  </si>
  <si>
    <t>ПРОЧИЕ БЕЗВОЗМЕЗДНЫЕ ПОСТУПЛЕНИЯ</t>
  </si>
  <si>
    <t>000 1 01 02000 01 0000 110</t>
  </si>
  <si>
    <t>000 1 06 01000 00 0000 110</t>
  </si>
  <si>
    <t>000 1 06 06000 00 0000 110</t>
  </si>
  <si>
    <t>000 1 13 01000 00 0000 130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</si>
  <si>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</si>
  <si>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</si>
  <si>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</si>
  <si>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000 1 05 03000 01 0000 110</t>
  </si>
  <si>
    <t>000 2 02 10000 00 0000 150</t>
  </si>
  <si>
    <t>000 2 02 15001 00 0000 150</t>
  </si>
  <si>
    <t>000 2 02 15002 00 0000 150</t>
  </si>
  <si>
    <t>000 2 02 20000 00 0000 150</t>
  </si>
  <si>
    <t>000 2 02 29999 00 0000 150</t>
  </si>
  <si>
    <t>000 2 02 30000 00 0000 150</t>
  </si>
  <si>
    <t>000 2 02 35118 00 0000 150</t>
  </si>
  <si>
    <t>000 2 02 30024 00 0000 150</t>
  </si>
  <si>
    <t>000 2 02 16001 00 0000 150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</si>
  <si>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</si>
  <si>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</si>
  <si>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</si>
  <si>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</si>
  <si>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>НАЛОГОВЫЕ  ДОХОДЫ</t>
  </si>
  <si>
    <t>ЗАДОЛЖЕННОСТЬ И ПЕРЕРАСЧЕТЫ ПО ОТМЕНЕННЫМ НАЛОГАМ,
 СБОРАМ И ИНЫМ ОБЯЗАТЕЛЬНЫМ ПЛАТЕЖАМ</t>
  </si>
  <si>
    <t>000 1 09 00000 00 0000 000</t>
  </si>
  <si>
    <t>Земельный налог (по обязательствам, возникшим до 1 января 2006 года</t>
  </si>
  <si>
    <t>000 1 09 04050 00 0000 110</t>
  </si>
  <si>
    <t>НЕНАЛОГОВЫЕ ДОХОДЫ</t>
  </si>
  <si>
    <t>000 1 11 05000 00 0000 120</t>
  </si>
  <si>
    <t>000 1 13 02000 00 0000 130</t>
  </si>
  <si>
    <t>ДОХОДЫ ОТ ПРОДАЖИ МАТЕРИАЛЬНЫХ И НЕМАТЕРИАЛЬНЫХ АКТИВОВ</t>
  </si>
  <si>
    <t>000 1 14 00000 00 0000 000</t>
  </si>
  <si>
    <t>000 1 14 06000 00 0000 430</t>
  </si>
  <si>
    <t>ПРОЧИЕ НЕНАЛОГОВЫЕ ДОХОДЫ</t>
  </si>
  <si>
    <t>000 1 17 00000 00 0000 000</t>
  </si>
  <si>
    <t>000 1 17 05000 00 0000 180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</si>
  <si>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</si>
  <si>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</si>
  <si>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</si>
  <si>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</si>
  <si>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000 2 02 20077 00 0000 150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</si>
  <si>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</si>
  <si>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000 2 07 00000 00 0000 000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</si>
  <si>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</si>
  <si>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</si>
  <si>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</si>
  <si>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</si>
  <si>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000 1 16 02000 00 0000 140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</si>
  <si>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</si>
  <si>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тыс. рублей</t>
  </si>
  <si>
    <t>000 2 19 00000 00 0000 000</t>
  </si>
  <si>
    <t>Доходы от оказания платных услуг (работ)</t>
  </si>
  <si>
    <t>Прочие неналоговые доходы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</si>
  <si>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</si>
  <si>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000 1 16 07010 00 0000 140</t>
  </si>
  <si>
    <t>000 1 16 07090 00 0000 140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</si>
  <si>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</si>
  <si>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</si>
  <si>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</si>
  <si>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</si>
  <si>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 903 01 02 00 00 13 0000 710</t>
  </si>
  <si>
    <t>903 01 03 01 00 13 0000 810</t>
  </si>
  <si>
    <t>000 01 05 02 01 13 0000 510</t>
  </si>
  <si>
    <t>000 01 05 02 01 13 0000 610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</si>
  <si>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</si>
  <si>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</si>
  <si>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</si>
  <si>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</si>
  <si>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</si>
  <si>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</si>
  <si>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</si>
  <si>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</si>
  <si>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</si>
  <si>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</si>
  <si>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</si>
  <si>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</si>
  <si>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</si>
  <si>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000 2 02 15001 13 0000 150</t>
  </si>
  <si>
    <t>000 2 02 15002 13 0000 150</t>
  </si>
  <si>
    <t>000 2 02 16001 13 0000 150</t>
  </si>
  <si>
    <t>000 2 02 25555 13 0000 150</t>
  </si>
  <si>
    <t>000 2 02 27112 13 0000 150</t>
  </si>
  <si>
    <t>000 2 02 20077 13 0000 150</t>
  </si>
  <si>
    <t>000 2 02 29999 13 0000 150</t>
  </si>
  <si>
    <t>000 2 02 30024 13 0000 150</t>
  </si>
  <si>
    <t>000 2 02 35118 13 0000 150</t>
  </si>
  <si>
    <t>000 2 07 05030 13 0000 150</t>
  </si>
  <si>
    <t>000 2 02 49999 13 0000 150</t>
  </si>
  <si>
    <t>000 2 19 05000 13 0000 150</t>
  </si>
  <si>
    <t xml:space="preserve">Прочие доходы от компенсации затрат государства </t>
  </si>
  <si>
    <t>Ожидаемая оценка исполнения бюджета Видимского муниципального образования за 2020 год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</si>
</sst>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7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Book Antiqua"/>
      <family val="1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5" fillId="0" borderId="0" xfId="58" applyNumberFormat="1" applyFont="1" applyFill="1" applyAlignment="1" applyProtection="1">
      <alignment vertical="center"/>
      <protection hidden="1"/>
    </xf>
    <xf numFmtId="0" fontId="5" fillId="0" borderId="0" xfId="58" applyFont="1" applyAlignment="1" applyProtection="1">
      <alignment vertical="center"/>
      <protection hidden="1"/>
    </xf>
    <xf numFmtId="0" fontId="6" fillId="0" borderId="0" xfId="54" applyNumberFormat="1" applyFont="1" applyFill="1" applyAlignment="1" applyProtection="1">
      <alignment vertical="center" wrapText="1"/>
      <protection hidden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5" fillId="0" borderId="0" xfId="58" applyFont="1" applyFill="1" applyAlignment="1" applyProtection="1">
      <alignment vertical="center"/>
      <protection hidden="1"/>
    </xf>
    <xf numFmtId="0" fontId="8" fillId="0" borderId="0" xfId="58" applyFont="1" applyAlignment="1">
      <alignment horizontal="right" vertical="center"/>
      <protection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58" applyFont="1" applyAlignment="1">
      <alignment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49" fontId="2" fillId="0" borderId="11" xfId="58" applyNumberFormat="1" applyFont="1" applyBorder="1" applyAlignment="1">
      <alignment horizontal="center" vertical="center"/>
      <protection/>
    </xf>
    <xf numFmtId="49" fontId="2" fillId="0" borderId="11" xfId="55" applyNumberFormat="1" applyFont="1" applyBorder="1" applyAlignment="1">
      <alignment horizontal="center" vertical="center"/>
      <protection/>
    </xf>
    <xf numFmtId="0" fontId="3" fillId="33" borderId="0" xfId="58" applyFont="1" applyFill="1" applyAlignment="1">
      <alignment vertical="center"/>
      <protection/>
    </xf>
    <xf numFmtId="49" fontId="2" fillId="0" borderId="11" xfId="59" applyNumberFormat="1" applyFont="1" applyBorder="1" applyAlignment="1">
      <alignment horizontal="center" vertical="center"/>
      <protection/>
    </xf>
    <xf numFmtId="49" fontId="2" fillId="34" borderId="11" xfId="58" applyNumberFormat="1" applyFont="1" applyFill="1" applyBorder="1" applyAlignment="1">
      <alignment horizontal="center" vertical="center"/>
      <protection/>
    </xf>
    <xf numFmtId="0" fontId="14" fillId="0" borderId="0" xfId="58" applyFont="1" applyFill="1" applyAlignment="1" applyProtection="1">
      <alignment vertical="center"/>
      <protection hidden="1"/>
    </xf>
    <xf numFmtId="49" fontId="2" fillId="33" borderId="11" xfId="58" applyNumberFormat="1" applyFont="1" applyFill="1" applyBorder="1" applyAlignment="1">
      <alignment horizontal="center" vertical="center"/>
      <protection/>
    </xf>
    <xf numFmtId="216" fontId="4" fillId="35" borderId="11" xfId="0" applyNumberFormat="1" applyFont="1" applyFill="1" applyBorder="1" applyAlignment="1">
      <alignment horizontal="center" vertical="center" wrapText="1"/>
    </xf>
    <xf numFmtId="0" fontId="2" fillId="33" borderId="0" xfId="58" applyFont="1" applyFill="1" applyAlignment="1">
      <alignment vertical="center"/>
      <protection/>
    </xf>
    <xf numFmtId="0" fontId="2" fillId="35" borderId="11" xfId="0" applyFont="1" applyFill="1" applyBorder="1" applyAlignment="1">
      <alignment horizontal="left" vertical="center" wrapText="1" indent="3"/>
    </xf>
    <xf numFmtId="0" fontId="8" fillId="36" borderId="11" xfId="0" applyFont="1" applyFill="1" applyBorder="1" applyAlignment="1">
      <alignment horizontal="left" vertical="center" wrapText="1"/>
    </xf>
    <xf numFmtId="49" fontId="11" fillId="37" borderId="12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206" fontId="2" fillId="0" borderId="11" xfId="0" applyNumberFormat="1" applyFont="1" applyFill="1" applyBorder="1" applyAlignment="1">
      <alignment horizontal="right" vertical="center" indent="1" shrinkToFit="1"/>
    </xf>
    <xf numFmtId="49" fontId="11" fillId="0" borderId="12" xfId="0" applyNumberFormat="1" applyFont="1" applyFill="1" applyBorder="1" applyAlignment="1">
      <alignment horizontal="left" vertical="center" wrapText="1"/>
    </xf>
    <xf numFmtId="206" fontId="11" fillId="0" borderId="11" xfId="0" applyNumberFormat="1" applyFont="1" applyFill="1" applyBorder="1" applyAlignment="1">
      <alignment horizontal="right" vertical="center" indent="1"/>
    </xf>
    <xf numFmtId="0" fontId="9" fillId="37" borderId="11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9" fillId="37" borderId="11" xfId="0" applyNumberFormat="1" applyFont="1" applyFill="1" applyBorder="1" applyAlignment="1">
      <alignment horizontal="center" vertical="center"/>
    </xf>
    <xf numFmtId="216" fontId="9" fillId="36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3" fontId="11" fillId="37" borderId="14" xfId="72" applyNumberFormat="1" applyFont="1" applyFill="1" applyBorder="1" applyAlignment="1">
      <alignment horizontal="right" vertical="center"/>
    </xf>
    <xf numFmtId="3" fontId="2" fillId="33" borderId="14" xfId="72" applyNumberFormat="1" applyFont="1" applyFill="1" applyBorder="1" applyAlignment="1">
      <alignment horizontal="right" vertical="center"/>
    </xf>
    <xf numFmtId="3" fontId="11" fillId="33" borderId="14" xfId="72" applyNumberFormat="1" applyFont="1" applyFill="1" applyBorder="1" applyAlignment="1">
      <alignment horizontal="right" vertical="center"/>
    </xf>
    <xf numFmtId="206" fontId="11" fillId="37" borderId="11" xfId="0" applyNumberFormat="1" applyFont="1" applyFill="1" applyBorder="1" applyAlignment="1">
      <alignment horizontal="right" vertical="center"/>
    </xf>
    <xf numFmtId="206" fontId="11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/>
    </xf>
    <xf numFmtId="206" fontId="2" fillId="0" borderId="11" xfId="0" applyNumberFormat="1" applyFont="1" applyFill="1" applyBorder="1" applyAlignment="1">
      <alignment horizontal="right" vertical="center" wrapText="1"/>
    </xf>
    <xf numFmtId="206" fontId="11" fillId="0" borderId="11" xfId="0" applyNumberFormat="1" applyFont="1" applyFill="1" applyBorder="1" applyAlignment="1">
      <alignment horizontal="right" vertical="center" wrapText="1"/>
    </xf>
    <xf numFmtId="206" fontId="11" fillId="37" borderId="11" xfId="58" applyNumberFormat="1" applyFont="1" applyFill="1" applyBorder="1" applyAlignment="1">
      <alignment horizontal="right" vertical="center"/>
      <protection/>
    </xf>
    <xf numFmtId="206" fontId="2" fillId="0" borderId="11" xfId="58" applyNumberFormat="1" applyFont="1" applyBorder="1" applyAlignment="1">
      <alignment horizontal="right" vertical="center"/>
      <protection/>
    </xf>
    <xf numFmtId="206" fontId="2" fillId="33" borderId="11" xfId="58" applyNumberFormat="1" applyFont="1" applyFill="1" applyBorder="1" applyAlignment="1">
      <alignment horizontal="right" vertical="center"/>
      <protection/>
    </xf>
    <xf numFmtId="206" fontId="2" fillId="0" borderId="11" xfId="0" applyNumberFormat="1" applyFont="1" applyFill="1" applyBorder="1" applyAlignment="1">
      <alignment horizontal="right" vertical="center" shrinkToFit="1"/>
    </xf>
    <xf numFmtId="210" fontId="11" fillId="37" borderId="11" xfId="72" applyNumberFormat="1" applyFont="1" applyFill="1" applyBorder="1" applyAlignment="1">
      <alignment horizontal="right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5" fillId="0" borderId="0" xfId="58" applyFont="1" applyAlignment="1">
      <alignment vertical="center"/>
      <protection/>
    </xf>
    <xf numFmtId="206" fontId="2" fillId="0" borderId="11" xfId="0" applyNumberFormat="1" applyFont="1" applyFill="1" applyBorder="1" applyAlignment="1">
      <alignment vertical="center"/>
    </xf>
    <xf numFmtId="1" fontId="9" fillId="38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8" borderId="11" xfId="58" applyNumberFormat="1" applyFont="1" applyFill="1" applyBorder="1" applyAlignment="1" applyProtection="1">
      <alignment horizontal="right" vertical="center" wrapText="1"/>
      <protection hidden="1"/>
    </xf>
    <xf numFmtId="49" fontId="4" fillId="38" borderId="11" xfId="53" applyNumberFormat="1" applyFont="1" applyFill="1" applyBorder="1" applyAlignment="1">
      <alignment horizontal="center" vertical="center"/>
      <protection/>
    </xf>
    <xf numFmtId="206" fontId="4" fillId="38" borderId="11" xfId="53" applyNumberFormat="1" applyFont="1" applyFill="1" applyBorder="1" applyAlignment="1">
      <alignment horizontal="right" vertical="center"/>
      <protection/>
    </xf>
    <xf numFmtId="49" fontId="9" fillId="39" borderId="11" xfId="53" applyNumberFormat="1" applyFont="1" applyFill="1" applyBorder="1" applyAlignment="1">
      <alignment horizontal="center" vertical="center"/>
      <protection/>
    </xf>
    <xf numFmtId="206" fontId="9" fillId="39" borderId="11" xfId="53" applyNumberFormat="1" applyFont="1" applyFill="1" applyBorder="1" applyAlignment="1">
      <alignment horizontal="right" vertical="center"/>
      <protection/>
    </xf>
    <xf numFmtId="49" fontId="9" fillId="38" borderId="11" xfId="53" applyNumberFormat="1" applyFont="1" applyFill="1" applyBorder="1" applyAlignment="1">
      <alignment horizontal="center" vertical="center"/>
      <protection/>
    </xf>
    <xf numFmtId="206" fontId="9" fillId="38" borderId="11" xfId="53" applyNumberFormat="1" applyFont="1" applyFill="1" applyBorder="1" applyAlignment="1">
      <alignment horizontal="right" vertical="center"/>
      <protection/>
    </xf>
    <xf numFmtId="49" fontId="2" fillId="38" borderId="11" xfId="53" applyNumberFormat="1" applyFont="1" applyFill="1" applyBorder="1" applyAlignment="1">
      <alignment horizontal="left" vertical="center" wrapText="1" indent="2"/>
      <protection/>
    </xf>
    <xf numFmtId="0" fontId="2" fillId="38" borderId="11" xfId="56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6" applyNumberFormat="1" applyFont="1" applyFill="1" applyBorder="1" applyAlignment="1" applyProtection="1">
      <alignment horizontal="center" vertical="center" wrapText="1"/>
      <protection hidden="1"/>
    </xf>
    <xf numFmtId="215" fontId="2" fillId="38" borderId="11" xfId="53" applyNumberFormat="1" applyFont="1" applyFill="1" applyBorder="1" applyAlignment="1">
      <alignment horizontal="left" vertical="center" wrapText="1" indent="2"/>
      <protection/>
    </xf>
    <xf numFmtId="49" fontId="4" fillId="38" borderId="11" xfId="64" applyNumberFormat="1" applyFont="1" applyFill="1" applyBorder="1" applyAlignment="1">
      <alignment horizontal="center" vertical="center" wrapText="1"/>
      <protection/>
    </xf>
    <xf numFmtId="206" fontId="4" fillId="38" borderId="11" xfId="64" applyNumberFormat="1" applyFont="1" applyFill="1" applyBorder="1" applyAlignment="1">
      <alignment horizontal="right" vertical="center" wrapText="1"/>
      <protection/>
    </xf>
    <xf numFmtId="0" fontId="2" fillId="38" borderId="11" xfId="59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9" applyNumberFormat="1" applyFont="1" applyFill="1" applyBorder="1" applyAlignment="1" applyProtection="1">
      <alignment horizontal="center" vertical="center" wrapText="1"/>
      <protection hidden="1"/>
    </xf>
    <xf numFmtId="206" fontId="4" fillId="38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63" applyFont="1" applyFill="1" applyBorder="1" applyAlignment="1">
      <alignment vertical="center"/>
      <protection/>
    </xf>
    <xf numFmtId="49" fontId="9" fillId="39" borderId="11" xfId="63" applyNumberFormat="1" applyFont="1" applyFill="1" applyBorder="1" applyAlignment="1">
      <alignment horizontal="center" vertical="center"/>
      <protection/>
    </xf>
    <xf numFmtId="206" fontId="9" fillId="39" borderId="11" xfId="63" applyNumberFormat="1" applyFont="1" applyFill="1" applyBorder="1" applyAlignment="1">
      <alignment horizontal="right" vertical="center"/>
      <protection/>
    </xf>
    <xf numFmtId="49" fontId="4" fillId="38" borderId="11" xfId="63" applyNumberFormat="1" applyFont="1" applyFill="1" applyBorder="1" applyAlignment="1">
      <alignment horizontal="center" vertical="center"/>
      <protection/>
    </xf>
    <xf numFmtId="206" fontId="4" fillId="38" borderId="11" xfId="63" applyNumberFormat="1" applyFont="1" applyFill="1" applyBorder="1" applyAlignment="1">
      <alignment horizontal="right" vertical="center"/>
      <protection/>
    </xf>
    <xf numFmtId="0" fontId="9" fillId="39" borderId="11" xfId="63" applyFont="1" applyFill="1" applyBorder="1" applyAlignment="1">
      <alignment vertical="center" wrapText="1"/>
      <protection/>
    </xf>
    <xf numFmtId="0" fontId="2" fillId="38" borderId="11" xfId="57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61" applyNumberFormat="1" applyFont="1" applyFill="1" applyBorder="1" applyAlignment="1" applyProtection="1">
      <alignment horizontal="center" vertical="center" wrapText="1"/>
      <protection hidden="1"/>
    </xf>
    <xf numFmtId="0" fontId="2" fillId="38" borderId="11" xfId="63" applyFont="1" applyFill="1" applyBorder="1" applyAlignment="1">
      <alignment horizontal="left" vertical="center" wrapText="1" indent="2"/>
      <protection/>
    </xf>
    <xf numFmtId="0" fontId="9" fillId="39" borderId="11" xfId="59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9" applyNumberFormat="1" applyFont="1" applyFill="1" applyBorder="1" applyAlignment="1" applyProtection="1">
      <alignment horizontal="right" vertical="center" wrapText="1"/>
      <protection hidden="1"/>
    </xf>
    <xf numFmtId="0" fontId="9" fillId="39" borderId="11" xfId="58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58" applyNumberFormat="1" applyFont="1" applyFill="1" applyBorder="1" applyAlignment="1" applyProtection="1">
      <alignment horizontal="right" vertical="center" wrapText="1"/>
      <protection hidden="1"/>
    </xf>
    <xf numFmtId="0" fontId="11" fillId="39" borderId="11" xfId="53" applyFont="1" applyFill="1" applyBorder="1" applyAlignment="1">
      <alignment horizontal="left" vertical="center" wrapText="1" indent="1"/>
      <protection/>
    </xf>
    <xf numFmtId="49" fontId="2" fillId="33" borderId="0" xfId="58" applyNumberFormat="1" applyFont="1" applyFill="1" applyBorder="1" applyAlignment="1">
      <alignment horizontal="center" vertical="center"/>
      <protection/>
    </xf>
    <xf numFmtId="49" fontId="11" fillId="40" borderId="11" xfId="58" applyNumberFormat="1" applyFont="1" applyFill="1" applyBorder="1" applyAlignment="1">
      <alignment horizontal="center" vertical="center"/>
      <protection/>
    </xf>
    <xf numFmtId="0" fontId="12" fillId="40" borderId="0" xfId="58" applyFont="1" applyFill="1" applyAlignment="1">
      <alignment vertical="center"/>
      <protection/>
    </xf>
    <xf numFmtId="0" fontId="13" fillId="40" borderId="11" xfId="58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9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9" applyNumberFormat="1" applyFont="1" applyFill="1" applyBorder="1" applyAlignment="1" applyProtection="1">
      <alignment horizontal="right" vertical="center" wrapText="1"/>
      <protection hidden="1"/>
    </xf>
    <xf numFmtId="49" fontId="9" fillId="40" borderId="11" xfId="58" applyNumberFormat="1" applyFont="1" applyFill="1" applyBorder="1" applyAlignment="1">
      <alignment horizontal="center" vertical="center"/>
      <protection/>
    </xf>
    <xf numFmtId="0" fontId="11" fillId="40" borderId="11" xfId="58" applyNumberFormat="1" applyFont="1" applyFill="1" applyBorder="1" applyAlignment="1" applyProtection="1">
      <alignment horizontal="left" vertical="center" wrapText="1"/>
      <protection hidden="1"/>
    </xf>
    <xf numFmtId="206" fontId="11" fillId="40" borderId="11" xfId="59" applyNumberFormat="1" applyFont="1" applyFill="1" applyBorder="1" applyAlignment="1" applyProtection="1">
      <alignment horizontal="right" vertical="center" wrapText="1"/>
      <protection hidden="1"/>
    </xf>
    <xf numFmtId="0" fontId="13" fillId="40" borderId="11" xfId="59" applyNumberFormat="1" applyFont="1" applyFill="1" applyBorder="1" applyAlignment="1" applyProtection="1">
      <alignment horizontal="left" vertical="center" wrapText="1"/>
      <protection hidden="1"/>
    </xf>
    <xf numFmtId="0" fontId="9" fillId="40" borderId="11" xfId="58" applyNumberFormat="1" applyFont="1" applyFill="1" applyBorder="1" applyAlignment="1" applyProtection="1">
      <alignment horizontal="center" vertical="center" wrapText="1"/>
      <protection hidden="1"/>
    </xf>
    <xf numFmtId="206" fontId="13" fillId="40" borderId="11" xfId="58" applyNumberFormat="1" applyFont="1" applyFill="1" applyBorder="1" applyAlignment="1" applyProtection="1">
      <alignment horizontal="right" vertical="center" wrapText="1"/>
      <protection hidden="1"/>
    </xf>
    <xf numFmtId="49" fontId="11" fillId="40" borderId="11" xfId="59" applyNumberFormat="1" applyFont="1" applyFill="1" applyBorder="1" applyAlignment="1">
      <alignment horizontal="center" vertical="center"/>
      <protection/>
    </xf>
    <xf numFmtId="0" fontId="9" fillId="39" borderId="11" xfId="59" applyNumberFormat="1" applyFont="1" applyFill="1" applyBorder="1" applyAlignment="1" applyProtection="1">
      <alignment horizontal="left" vertical="center" wrapText="1" indent="1"/>
      <protection hidden="1"/>
    </xf>
    <xf numFmtId="0" fontId="11" fillId="39" borderId="11" xfId="55" applyNumberFormat="1" applyFont="1" applyFill="1" applyBorder="1" applyAlignment="1" applyProtection="1">
      <alignment horizontal="left" vertical="center" wrapText="1" indent="1"/>
      <protection hidden="1"/>
    </xf>
    <xf numFmtId="49" fontId="9" fillId="39" borderId="11" xfId="53" applyNumberFormat="1" applyFont="1" applyFill="1" applyBorder="1" applyAlignment="1">
      <alignment horizontal="center" vertical="center" wrapText="1"/>
      <protection/>
    </xf>
    <xf numFmtId="206" fontId="9" fillId="39" borderId="11" xfId="64" applyNumberFormat="1" applyFont="1" applyFill="1" applyBorder="1" applyAlignment="1">
      <alignment horizontal="right" vertical="center" wrapText="1"/>
      <protection/>
    </xf>
    <xf numFmtId="49" fontId="9" fillId="39" borderId="11" xfId="58" applyNumberFormat="1" applyFont="1" applyFill="1" applyBorder="1" applyAlignment="1">
      <alignment horizontal="center" vertical="center"/>
      <protection/>
    </xf>
    <xf numFmtId="0" fontId="12" fillId="39" borderId="0" xfId="58" applyFont="1" applyFill="1" applyAlignment="1">
      <alignment vertical="center"/>
      <protection/>
    </xf>
    <xf numFmtId="0" fontId="11" fillId="39" borderId="11" xfId="61" applyNumberFormat="1" applyFont="1" applyFill="1" applyBorder="1" applyAlignment="1" applyProtection="1">
      <alignment horizontal="left" vertical="center" wrapText="1" indent="1"/>
      <protection hidden="1"/>
    </xf>
    <xf numFmtId="0" fontId="9" fillId="39" borderId="11" xfId="61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1" applyNumberFormat="1" applyFont="1" applyFill="1" applyBorder="1" applyAlignment="1" applyProtection="1">
      <alignment horizontal="right" vertical="center" wrapText="1"/>
      <protection hidden="1"/>
    </xf>
    <xf numFmtId="49" fontId="9" fillId="39" borderId="11" xfId="60" applyNumberFormat="1" applyFont="1" applyFill="1" applyBorder="1" applyAlignment="1" applyProtection="1">
      <alignment horizontal="center" vertical="center" wrapText="1"/>
      <protection hidden="1"/>
    </xf>
    <xf numFmtId="206" fontId="9" fillId="39" borderId="11" xfId="60" applyNumberFormat="1" applyFont="1" applyFill="1" applyBorder="1" applyAlignment="1" applyProtection="1">
      <alignment horizontal="right" vertical="center" wrapText="1"/>
      <protection hidden="1"/>
    </xf>
    <xf numFmtId="49" fontId="11" fillId="39" borderId="11" xfId="58" applyNumberFormat="1" applyFont="1" applyFill="1" applyBorder="1" applyAlignment="1">
      <alignment horizontal="center" vertical="center"/>
      <protection/>
    </xf>
    <xf numFmtId="49" fontId="11" fillId="39" borderId="11" xfId="61" applyNumberFormat="1" applyFont="1" applyFill="1" applyBorder="1" applyAlignment="1">
      <alignment horizontal="center" vertical="center"/>
      <protection/>
    </xf>
    <xf numFmtId="49" fontId="11" fillId="39" borderId="11" xfId="59" applyNumberFormat="1" applyFont="1" applyFill="1" applyBorder="1" applyAlignment="1">
      <alignment horizontal="center" vertical="center"/>
      <protection/>
    </xf>
    <xf numFmtId="49" fontId="2" fillId="38" borderId="11" xfId="61" applyNumberFormat="1" applyFont="1" applyFill="1" applyBorder="1" applyAlignment="1">
      <alignment horizontal="center" vertical="center"/>
      <protection/>
    </xf>
    <xf numFmtId="0" fontId="3" fillId="38" borderId="0" xfId="58" applyFont="1" applyFill="1" applyAlignment="1">
      <alignment vertical="center"/>
      <protection/>
    </xf>
    <xf numFmtId="206" fontId="2" fillId="38" borderId="11" xfId="58" applyNumberFormat="1" applyFont="1" applyFill="1" applyBorder="1" applyAlignment="1">
      <alignment horizontal="right" vertical="center"/>
      <protection/>
    </xf>
    <xf numFmtId="49" fontId="4" fillId="38" borderId="11" xfId="58" applyNumberFormat="1" applyFont="1" applyFill="1" applyBorder="1" applyAlignment="1">
      <alignment horizontal="center" vertical="center"/>
      <protection/>
    </xf>
    <xf numFmtId="49" fontId="2" fillId="38" borderId="11" xfId="58" applyNumberFormat="1" applyFont="1" applyFill="1" applyBorder="1" applyAlignment="1">
      <alignment horizontal="center" vertical="center"/>
      <protection/>
    </xf>
    <xf numFmtId="49" fontId="4" fillId="38" borderId="11" xfId="59" applyNumberFormat="1" applyFont="1" applyFill="1" applyBorder="1" applyAlignment="1">
      <alignment horizontal="center" vertical="center"/>
      <protection/>
    </xf>
    <xf numFmtId="49" fontId="2" fillId="38" borderId="11" xfId="59" applyNumberFormat="1" applyFont="1" applyFill="1" applyBorder="1" applyAlignment="1">
      <alignment horizontal="center" vertical="center"/>
      <protection/>
    </xf>
    <xf numFmtId="49" fontId="11" fillId="38" borderId="11" xfId="58" applyNumberFormat="1" applyFont="1" applyFill="1" applyBorder="1" applyAlignment="1">
      <alignment horizontal="center" vertical="center"/>
      <protection/>
    </xf>
    <xf numFmtId="0" fontId="12" fillId="38" borderId="0" xfId="58" applyFont="1" applyFill="1" applyAlignment="1">
      <alignment vertical="center"/>
      <protection/>
    </xf>
    <xf numFmtId="49" fontId="11" fillId="39" borderId="11" xfId="64" applyNumberFormat="1" applyFont="1" applyFill="1" applyBorder="1" applyAlignment="1">
      <alignment horizontal="left" vertical="center" wrapText="1" indent="1"/>
      <protection/>
    </xf>
    <xf numFmtId="49" fontId="9" fillId="39" borderId="11" xfId="64" applyNumberFormat="1" applyFont="1" applyFill="1" applyBorder="1" applyAlignment="1">
      <alignment horizontal="center" vertical="center" wrapText="1"/>
      <protection/>
    </xf>
    <xf numFmtId="49" fontId="2" fillId="38" borderId="11" xfId="53" applyNumberFormat="1" applyFont="1" applyFill="1" applyBorder="1" applyAlignment="1">
      <alignment horizontal="left" vertical="center" wrapText="1" indent="3"/>
      <protection/>
    </xf>
    <xf numFmtId="49" fontId="4" fillId="38" borderId="11" xfId="53" applyNumberFormat="1" applyFont="1" applyFill="1" applyBorder="1" applyAlignment="1">
      <alignment horizontal="center" vertical="center" wrapText="1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0" fontId="12" fillId="0" borderId="0" xfId="58" applyFont="1" applyAlignment="1">
      <alignment vertical="center"/>
      <protection/>
    </xf>
    <xf numFmtId="0" fontId="13" fillId="41" borderId="11" xfId="59" applyNumberFormat="1" applyFont="1" applyFill="1" applyBorder="1" applyAlignment="1" applyProtection="1">
      <alignment vertical="center"/>
      <protection hidden="1"/>
    </xf>
    <xf numFmtId="0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7" fillId="41" borderId="0" xfId="59" applyFont="1" applyFill="1" applyAlignment="1">
      <alignment vertical="center"/>
      <protection/>
    </xf>
    <xf numFmtId="0" fontId="2" fillId="0" borderId="0" xfId="58" applyFont="1" applyAlignment="1">
      <alignment horizontal="right" vertical="center"/>
      <protection/>
    </xf>
    <xf numFmtId="0" fontId="8" fillId="39" borderId="11" xfId="53" applyFont="1" applyFill="1" applyBorder="1" applyAlignment="1">
      <alignment vertical="center" wrapText="1"/>
      <protection/>
    </xf>
    <xf numFmtId="0" fontId="11" fillId="39" borderId="11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8" borderId="11" xfId="58" applyNumberFormat="1" applyFont="1" applyFill="1" applyBorder="1" applyAlignment="1" applyProtection="1">
      <alignment horizontal="left" vertical="center" wrapText="1" indent="2"/>
      <protection hidden="1"/>
    </xf>
    <xf numFmtId="0" fontId="4" fillId="38" borderId="11" xfId="53" applyFont="1" applyFill="1" applyBorder="1" applyAlignment="1">
      <alignment horizontal="left" vertical="center" wrapText="1" indent="3"/>
      <protection/>
    </xf>
    <xf numFmtId="0" fontId="11" fillId="38" borderId="11" xfId="53" applyFont="1" applyFill="1" applyBorder="1" applyAlignment="1">
      <alignment horizontal="left" vertical="center" wrapText="1" indent="2"/>
      <protection/>
    </xf>
    <xf numFmtId="0" fontId="2" fillId="38" borderId="11" xfId="53" applyFont="1" applyFill="1" applyBorder="1" applyAlignment="1">
      <alignment horizontal="left" vertical="center" wrapText="1" indent="2"/>
      <protection/>
    </xf>
    <xf numFmtId="0" fontId="11" fillId="0" borderId="11" xfId="53" applyFont="1" applyFill="1" applyBorder="1" applyAlignment="1">
      <alignment horizontal="left" vertical="center" wrapText="1" indent="2"/>
      <protection/>
    </xf>
    <xf numFmtId="49" fontId="11" fillId="38" borderId="11" xfId="53" applyNumberFormat="1" applyFont="1" applyFill="1" applyBorder="1" applyAlignment="1">
      <alignment horizontal="left" vertical="center" wrapText="1" indent="2"/>
      <protection/>
    </xf>
    <xf numFmtId="49" fontId="11" fillId="39" borderId="11" xfId="53" applyNumberFormat="1" applyFont="1" applyFill="1" applyBorder="1" applyAlignment="1">
      <alignment horizontal="left" vertical="center" wrapText="1" indent="1"/>
      <protection/>
    </xf>
    <xf numFmtId="0" fontId="11" fillId="39" borderId="11" xfId="63" applyFont="1" applyFill="1" applyBorder="1" applyAlignment="1">
      <alignment horizontal="left" vertical="center" wrapText="1" indent="1"/>
      <protection/>
    </xf>
    <xf numFmtId="0" fontId="11" fillId="39" borderId="11" xfId="59" applyNumberFormat="1" applyFont="1" applyFill="1" applyBorder="1" applyAlignment="1" applyProtection="1">
      <alignment horizontal="left" vertical="center" wrapText="1"/>
      <protection hidden="1"/>
    </xf>
    <xf numFmtId="49" fontId="11" fillId="38" borderId="11" xfId="59" applyNumberFormat="1" applyFont="1" applyFill="1" applyBorder="1" applyAlignment="1">
      <alignment horizontal="center" vertical="center"/>
      <protection/>
    </xf>
    <xf numFmtId="0" fontId="11" fillId="39" borderId="11" xfId="63" applyFont="1" applyFill="1" applyBorder="1" applyAlignment="1">
      <alignment vertical="center"/>
      <protection/>
    </xf>
    <xf numFmtId="0" fontId="4" fillId="38" borderId="11" xfId="63" applyFont="1" applyFill="1" applyBorder="1" applyAlignment="1">
      <alignment horizontal="left" vertical="center" wrapText="1" indent="2"/>
      <protection/>
    </xf>
    <xf numFmtId="0" fontId="2" fillId="38" borderId="11" xfId="63" applyFont="1" applyFill="1" applyBorder="1" applyAlignment="1">
      <alignment horizontal="left" vertical="center" indent="2"/>
      <protection/>
    </xf>
    <xf numFmtId="0" fontId="9" fillId="39" borderId="11" xfId="53" applyFont="1" applyFill="1" applyBorder="1" applyAlignment="1">
      <alignment horizontal="left" vertical="center" wrapText="1" indent="1"/>
      <protection/>
    </xf>
    <xf numFmtId="0" fontId="2" fillId="38" borderId="11" xfId="53" applyFont="1" applyFill="1" applyBorder="1" applyAlignment="1">
      <alignment horizontal="left" vertical="center" wrapText="1" indent="3"/>
      <protection/>
    </xf>
    <xf numFmtId="0" fontId="2" fillId="35" borderId="11" xfId="0" applyFont="1" applyFill="1" applyBorder="1" applyAlignment="1">
      <alignment horizontal="left" vertical="center" wrapText="1" indent="2"/>
    </xf>
    <xf numFmtId="49" fontId="11" fillId="37" borderId="12" xfId="0" applyNumberFormat="1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vertical="center" wrapText="1" indent="2"/>
    </xf>
    <xf numFmtId="49" fontId="56" fillId="0" borderId="12" xfId="0" applyNumberFormat="1" applyFont="1" applyFill="1" applyBorder="1" applyAlignment="1">
      <alignment horizontal="left" vertical="center" wrapText="1" indent="2"/>
    </xf>
    <xf numFmtId="0" fontId="11" fillId="37" borderId="13" xfId="0" applyFont="1" applyFill="1" applyBorder="1" applyAlignment="1">
      <alignment horizontal="left" vertical="center" wrapText="1" indent="1"/>
    </xf>
    <xf numFmtId="0" fontId="11" fillId="0" borderId="13" xfId="0" applyFont="1" applyFill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13" fillId="41" borderId="10" xfId="59" applyNumberFormat="1" applyFont="1" applyFill="1" applyBorder="1" applyAlignment="1" applyProtection="1">
      <alignment horizontal="right" vertical="center"/>
      <protection hidden="1"/>
    </xf>
    <xf numFmtId="0" fontId="11" fillId="38" borderId="15" xfId="0" applyFont="1" applyFill="1" applyBorder="1" applyAlignment="1">
      <alignment horizontal="left" vertical="top" wrapText="1" indent="2"/>
    </xf>
    <xf numFmtId="49" fontId="13" fillId="42" borderId="11" xfId="0" applyNumberFormat="1" applyFont="1" applyFill="1" applyBorder="1" applyAlignment="1">
      <alignment vertical="center" wrapText="1"/>
    </xf>
    <xf numFmtId="49" fontId="9" fillId="42" borderId="11" xfId="0" applyNumberFormat="1" applyFont="1" applyFill="1" applyBorder="1" applyAlignment="1">
      <alignment horizontal="center" vertical="center"/>
    </xf>
    <xf numFmtId="206" fontId="11" fillId="42" borderId="11" xfId="72" applyNumberFormat="1" applyFont="1" applyFill="1" applyBorder="1" applyAlignment="1">
      <alignment horizontal="right" vertical="center"/>
    </xf>
    <xf numFmtId="49" fontId="13" fillId="42" borderId="16" xfId="0" applyNumberFormat="1" applyFont="1" applyFill="1" applyBorder="1" applyAlignment="1">
      <alignment horizontal="left" vertical="center" wrapText="1"/>
    </xf>
    <xf numFmtId="49" fontId="4" fillId="42" borderId="17" xfId="0" applyNumberFormat="1" applyFont="1" applyFill="1" applyBorder="1" applyAlignment="1">
      <alignment horizontal="center"/>
    </xf>
    <xf numFmtId="206" fontId="13" fillId="42" borderId="17" xfId="0" applyNumberFormat="1" applyFont="1" applyFill="1" applyBorder="1" applyAlignment="1">
      <alignment horizontal="right" vertical="center"/>
    </xf>
    <xf numFmtId="3" fontId="13" fillId="42" borderId="18" xfId="72" applyNumberFormat="1" applyFont="1" applyFill="1" applyBorder="1" applyAlignment="1">
      <alignment horizontal="right" vertical="center"/>
    </xf>
    <xf numFmtId="49" fontId="13" fillId="42" borderId="11" xfId="0" applyNumberFormat="1" applyFont="1" applyFill="1" applyBorder="1" applyAlignment="1">
      <alignment horizontal="left" vertical="center" wrapText="1"/>
    </xf>
    <xf numFmtId="206" fontId="13" fillId="42" borderId="11" xfId="0" applyNumberFormat="1" applyFont="1" applyFill="1" applyBorder="1" applyAlignment="1">
      <alignment horizontal="right" vertical="center"/>
    </xf>
    <xf numFmtId="3" fontId="13" fillId="42" borderId="11" xfId="72" applyNumberFormat="1" applyFont="1" applyFill="1" applyBorder="1" applyAlignment="1">
      <alignment horizontal="right" vertical="center"/>
    </xf>
    <xf numFmtId="206" fontId="2" fillId="0" borderId="11" xfId="61" applyNumberFormat="1" applyFont="1" applyBorder="1" applyAlignment="1">
      <alignment horizontal="right" vertical="center"/>
      <protection/>
    </xf>
    <xf numFmtId="206" fontId="2" fillId="0" borderId="11" xfId="61" applyNumberFormat="1" applyFont="1" applyFill="1" applyBorder="1" applyAlignment="1" applyProtection="1">
      <alignment horizontal="right" vertical="center" wrapText="1"/>
      <protection hidden="1"/>
    </xf>
    <xf numFmtId="206" fontId="2" fillId="38" borderId="11" xfId="61" applyNumberFormat="1" applyFont="1" applyFill="1" applyBorder="1" applyAlignment="1">
      <alignment horizontal="right" vertical="center"/>
      <protection/>
    </xf>
    <xf numFmtId="0" fontId="7" fillId="38" borderId="0" xfId="54" applyNumberFormat="1" applyFont="1" applyFill="1" applyAlignment="1" applyProtection="1">
      <alignment horizontal="center" vertical="center" wrapText="1"/>
      <protection hidden="1"/>
    </xf>
    <xf numFmtId="0" fontId="10" fillId="38" borderId="0" xfId="58" applyFont="1" applyFill="1" applyAlignment="1">
      <alignment vertical="center"/>
      <protection/>
    </xf>
    <xf numFmtId="0" fontId="2" fillId="38" borderId="0" xfId="58" applyFont="1" applyFill="1" applyAlignment="1">
      <alignment vertical="center"/>
      <protection/>
    </xf>
    <xf numFmtId="0" fontId="7" fillId="38" borderId="0" xfId="59" applyFont="1" applyFill="1" applyAlignment="1">
      <alignment vertical="center"/>
      <protection/>
    </xf>
    <xf numFmtId="0" fontId="55" fillId="38" borderId="0" xfId="58" applyFont="1" applyFill="1" applyAlignment="1">
      <alignment vertical="center"/>
      <protection/>
    </xf>
    <xf numFmtId="206" fontId="3" fillId="38" borderId="0" xfId="58" applyNumberFormat="1" applyFont="1" applyFill="1" applyAlignment="1">
      <alignment vertical="center"/>
      <protection/>
    </xf>
    <xf numFmtId="210" fontId="3" fillId="38" borderId="0" xfId="58" applyNumberFormat="1" applyFont="1" applyFill="1" applyAlignment="1">
      <alignment vertical="center"/>
      <protection/>
    </xf>
    <xf numFmtId="3" fontId="13" fillId="40" borderId="11" xfId="58" applyNumberFormat="1" applyFont="1" applyFill="1" applyBorder="1" applyAlignment="1">
      <alignment horizontal="right" vertical="center"/>
      <protection/>
    </xf>
    <xf numFmtId="3" fontId="11" fillId="40" borderId="11" xfId="58" applyNumberFormat="1" applyFont="1" applyFill="1" applyBorder="1" applyAlignment="1">
      <alignment horizontal="right" vertical="center"/>
      <protection/>
    </xf>
    <xf numFmtId="3" fontId="11" fillId="39" borderId="11" xfId="58" applyNumberFormat="1" applyFont="1" applyFill="1" applyBorder="1" applyAlignment="1">
      <alignment horizontal="right" vertical="center"/>
      <protection/>
    </xf>
    <xf numFmtId="3" fontId="2" fillId="38" borderId="11" xfId="58" applyNumberFormat="1" applyFont="1" applyFill="1" applyBorder="1" applyAlignment="1">
      <alignment horizontal="right" vertical="center"/>
      <protection/>
    </xf>
    <xf numFmtId="3" fontId="11" fillId="0" borderId="11" xfId="58" applyNumberFormat="1" applyFont="1" applyBorder="1" applyAlignment="1">
      <alignment horizontal="right" vertical="center"/>
      <protection/>
    </xf>
    <xf numFmtId="3" fontId="11" fillId="38" borderId="11" xfId="58" applyNumberFormat="1" applyFont="1" applyFill="1" applyBorder="1" applyAlignment="1">
      <alignment horizontal="right" vertical="center"/>
      <protection/>
    </xf>
    <xf numFmtId="3" fontId="2" fillId="0" borderId="11" xfId="58" applyNumberFormat="1" applyFont="1" applyBorder="1" applyAlignment="1">
      <alignment horizontal="right" vertical="center"/>
      <protection/>
    </xf>
    <xf numFmtId="3" fontId="13" fillId="41" borderId="11" xfId="58" applyNumberFormat="1" applyFont="1" applyFill="1" applyBorder="1" applyAlignment="1">
      <alignment horizontal="right" vertical="center"/>
      <protection/>
    </xf>
    <xf numFmtId="3" fontId="2" fillId="33" borderId="11" xfId="72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shrinkToFit="1"/>
    </xf>
    <xf numFmtId="3" fontId="11" fillId="37" borderId="11" xfId="72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/>
    </xf>
    <xf numFmtId="3" fontId="11" fillId="37" borderId="11" xfId="0" applyNumberFormat="1" applyFont="1" applyFill="1" applyBorder="1" applyAlignment="1">
      <alignment horizontal="right" vertical="center"/>
    </xf>
    <xf numFmtId="3" fontId="11" fillId="0" borderId="11" xfId="0" applyNumberFormat="1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right" vertical="center" indent="1" shrinkToFit="1"/>
    </xf>
    <xf numFmtId="3" fontId="2" fillId="0" borderId="19" xfId="0" applyNumberFormat="1" applyFont="1" applyFill="1" applyBorder="1" applyAlignment="1">
      <alignment horizontal="right" vertical="center" indent="1" shrinkToFit="1"/>
    </xf>
    <xf numFmtId="206" fontId="13" fillId="41" borderId="11" xfId="59" applyNumberFormat="1" applyFont="1" applyFill="1" applyBorder="1" applyAlignment="1" applyProtection="1">
      <alignment horizontal="right" vertical="center"/>
      <protection hidden="1"/>
    </xf>
    <xf numFmtId="0" fontId="9" fillId="0" borderId="11" xfId="62" applyFont="1" applyBorder="1" applyAlignment="1">
      <alignment horizontal="center" vertical="center" wrapText="1"/>
      <protection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58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Tmp12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7"/>
  <sheetViews>
    <sheetView tabSelected="1" view="pageBreakPreview" zoomScaleSheetLayoutView="100" zoomScalePageLayoutView="0" workbookViewId="0" topLeftCell="C59">
      <selection activeCell="J168" sqref="J168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04.421875" style="2" customWidth="1"/>
    <col min="4" max="4" width="24.7109375" style="2" customWidth="1"/>
    <col min="5" max="7" width="11.8515625" style="2" customWidth="1"/>
    <col min="8" max="21" width="9.140625" style="116" customWidth="1"/>
    <col min="22" max="16384" width="9.140625" style="2" customWidth="1"/>
  </cols>
  <sheetData>
    <row r="1" spans="1:7" ht="13.5" customHeight="1">
      <c r="A1" s="1"/>
      <c r="B1" s="3"/>
      <c r="C1" s="4"/>
      <c r="D1" s="4"/>
      <c r="E1" s="1"/>
      <c r="F1" s="1"/>
      <c r="G1" s="1"/>
    </row>
    <row r="2" spans="2:19" ht="27.75" customHeight="1">
      <c r="B2" s="5"/>
      <c r="C2" s="199" t="s">
        <v>316</v>
      </c>
      <c r="D2" s="199"/>
      <c r="E2" s="199"/>
      <c r="F2" s="199"/>
      <c r="G2" s="199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0.5" customHeight="1">
      <c r="A3" s="1"/>
      <c r="B3" s="6"/>
      <c r="C3" s="6"/>
      <c r="D3" s="6"/>
      <c r="E3" s="6"/>
      <c r="F3" s="6"/>
      <c r="G3" s="6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7" ht="14.25" customHeight="1">
      <c r="A4" s="1"/>
      <c r="B4" s="3"/>
      <c r="C4" s="7"/>
      <c r="D4" s="7"/>
      <c r="F4" s="8"/>
      <c r="G4" s="133" t="s">
        <v>275</v>
      </c>
    </row>
    <row r="5" spans="1:21" s="10" customFormat="1" ht="13.5" customHeight="1">
      <c r="A5" s="200" t="s">
        <v>0</v>
      </c>
      <c r="B5" s="201"/>
      <c r="C5" s="200" t="s">
        <v>1</v>
      </c>
      <c r="D5" s="200" t="s">
        <v>2</v>
      </c>
      <c r="E5" s="198" t="s">
        <v>32</v>
      </c>
      <c r="F5" s="198" t="s">
        <v>33</v>
      </c>
      <c r="G5" s="198" t="s">
        <v>28</v>
      </c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10" customFormat="1" ht="29.25" customHeight="1">
      <c r="A6" s="11" t="s">
        <v>3</v>
      </c>
      <c r="B6" s="9" t="s">
        <v>4</v>
      </c>
      <c r="C6" s="200"/>
      <c r="D6" s="200"/>
      <c r="E6" s="198"/>
      <c r="F6" s="198"/>
      <c r="G6" s="198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s="90" customFormat="1" ht="17.25" customHeight="1">
      <c r="A7" s="89" t="s">
        <v>5</v>
      </c>
      <c r="C7" s="91" t="s">
        <v>6</v>
      </c>
      <c r="D7" s="92" t="s">
        <v>208</v>
      </c>
      <c r="E7" s="93">
        <f>E8+E22</f>
        <v>7810.4</v>
      </c>
      <c r="F7" s="93">
        <f>F8+F22</f>
        <v>7654.7</v>
      </c>
      <c r="G7" s="180">
        <f>F7/E7*100</f>
        <v>98.00650414831506</v>
      </c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</row>
    <row r="8" spans="1:21" s="90" customFormat="1" ht="17.25" customHeight="1">
      <c r="A8" s="94" t="s">
        <v>5</v>
      </c>
      <c r="C8" s="95" t="s">
        <v>248</v>
      </c>
      <c r="D8" s="92" t="s">
        <v>208</v>
      </c>
      <c r="E8" s="96">
        <f>E9+E11+E13+E15+E18+E20</f>
        <v>7481</v>
      </c>
      <c r="F8" s="96">
        <f>F9+F11+F13+F15+F18+F20</f>
        <v>7325.3</v>
      </c>
      <c r="G8" s="181">
        <f>F8/E8*100</f>
        <v>97.91872744285524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1:21" s="106" customFormat="1" ht="14.25" customHeight="1">
      <c r="A9" s="112" t="s">
        <v>5</v>
      </c>
      <c r="C9" s="101" t="s">
        <v>7</v>
      </c>
      <c r="D9" s="83" t="s">
        <v>209</v>
      </c>
      <c r="E9" s="84">
        <f>E10</f>
        <v>5436</v>
      </c>
      <c r="F9" s="84">
        <f>F10</f>
        <v>5436</v>
      </c>
      <c r="G9" s="182">
        <f>F9/E9*100</f>
        <v>100</v>
      </c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</row>
    <row r="10" spans="1:7" ht="13.5">
      <c r="A10" s="13" t="s">
        <v>9</v>
      </c>
      <c r="C10" s="66" t="s">
        <v>8</v>
      </c>
      <c r="D10" s="67" t="s">
        <v>227</v>
      </c>
      <c r="E10" s="170">
        <v>5436</v>
      </c>
      <c r="F10" s="170">
        <v>5436</v>
      </c>
      <c r="G10" s="183">
        <f>F10/E10*100</f>
        <v>100</v>
      </c>
    </row>
    <row r="11" spans="1:21" s="106" customFormat="1" ht="15">
      <c r="A11" s="113" t="s">
        <v>9</v>
      </c>
      <c r="C11" s="124" t="s">
        <v>10</v>
      </c>
      <c r="D11" s="125" t="s">
        <v>210</v>
      </c>
      <c r="E11" s="104">
        <f>E12</f>
        <v>1722</v>
      </c>
      <c r="F11" s="104">
        <f>F12</f>
        <v>1566.3</v>
      </c>
      <c r="G11" s="182">
        <f>F11/E11*100</f>
        <v>90.9581881533101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7" s="116" customFormat="1" ht="13.5">
      <c r="A12" s="115" t="s">
        <v>5</v>
      </c>
      <c r="C12" s="68" t="s">
        <v>11</v>
      </c>
      <c r="D12" s="69" t="s">
        <v>211</v>
      </c>
      <c r="E12" s="171">
        <v>1722</v>
      </c>
      <c r="F12" s="171">
        <v>1566.3</v>
      </c>
      <c r="G12" s="183">
        <f aca="true" t="shared" si="0" ref="G12:G17">F12/E12*100</f>
        <v>90.9581881533101</v>
      </c>
    </row>
    <row r="13" spans="1:21" s="106" customFormat="1" ht="15" hidden="1">
      <c r="A13" s="113" t="s">
        <v>5</v>
      </c>
      <c r="C13" s="102" t="s">
        <v>12</v>
      </c>
      <c r="D13" s="103" t="s">
        <v>220</v>
      </c>
      <c r="E13" s="104">
        <f>E14</f>
        <v>0</v>
      </c>
      <c r="F13" s="104">
        <f>F14</f>
        <v>0</v>
      </c>
      <c r="G13" s="182" t="e">
        <f t="shared" si="0"/>
        <v>#DIV/0!</v>
      </c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7" s="116" customFormat="1" ht="13.5" hidden="1">
      <c r="A14" s="115" t="s">
        <v>9</v>
      </c>
      <c r="C14" s="65" t="s">
        <v>13</v>
      </c>
      <c r="D14" s="127" t="s">
        <v>234</v>
      </c>
      <c r="E14" s="70"/>
      <c r="F14" s="70"/>
      <c r="G14" s="183" t="e">
        <f t="shared" si="0"/>
        <v>#DIV/0!</v>
      </c>
    </row>
    <row r="15" spans="1:21" s="106" customFormat="1" ht="15">
      <c r="A15" s="113" t="s">
        <v>9</v>
      </c>
      <c r="C15" s="101" t="s">
        <v>14</v>
      </c>
      <c r="D15" s="83" t="s">
        <v>212</v>
      </c>
      <c r="E15" s="84">
        <f>E16+E17</f>
        <v>308</v>
      </c>
      <c r="F15" s="84">
        <f>F16+F17</f>
        <v>308</v>
      </c>
      <c r="G15" s="182">
        <f t="shared" si="0"/>
        <v>100</v>
      </c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7" s="116" customFormat="1" ht="13.5">
      <c r="A16" s="115" t="s">
        <v>9</v>
      </c>
      <c r="C16" s="71" t="s">
        <v>15</v>
      </c>
      <c r="D16" s="72" t="s">
        <v>228</v>
      </c>
      <c r="E16" s="170">
        <v>163</v>
      </c>
      <c r="F16" s="170">
        <v>163</v>
      </c>
      <c r="G16" s="183">
        <f t="shared" si="0"/>
        <v>100</v>
      </c>
    </row>
    <row r="17" spans="1:7" s="116" customFormat="1" ht="13.5">
      <c r="A17" s="115" t="s">
        <v>9</v>
      </c>
      <c r="C17" s="71" t="s">
        <v>16</v>
      </c>
      <c r="D17" s="72" t="s">
        <v>229</v>
      </c>
      <c r="E17" s="170">
        <v>145</v>
      </c>
      <c r="F17" s="170">
        <v>145</v>
      </c>
      <c r="G17" s="183">
        <f t="shared" si="0"/>
        <v>100</v>
      </c>
    </row>
    <row r="18" spans="1:21" s="106" customFormat="1" ht="13.5" customHeight="1">
      <c r="A18" s="105" t="s">
        <v>5</v>
      </c>
      <c r="C18" s="74" t="s">
        <v>17</v>
      </c>
      <c r="D18" s="75" t="s">
        <v>213</v>
      </c>
      <c r="E18" s="76">
        <f>E19</f>
        <v>15</v>
      </c>
      <c r="F18" s="76">
        <f>F19</f>
        <v>15</v>
      </c>
      <c r="G18" s="182">
        <f aca="true" t="shared" si="1" ref="G18:G23">F18/E18*100</f>
        <v>100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7" s="116" customFormat="1" ht="27.75" customHeight="1">
      <c r="A19" s="118" t="s">
        <v>9</v>
      </c>
      <c r="C19" s="147" t="s">
        <v>18</v>
      </c>
      <c r="D19" s="77" t="s">
        <v>214</v>
      </c>
      <c r="E19" s="171">
        <v>15</v>
      </c>
      <c r="F19" s="171">
        <v>15</v>
      </c>
      <c r="G19" s="183">
        <f t="shared" si="1"/>
        <v>100</v>
      </c>
    </row>
    <row r="20" spans="1:21" s="106" customFormat="1" ht="24.75" customHeight="1" hidden="1">
      <c r="A20" s="105" t="s">
        <v>5</v>
      </c>
      <c r="C20" s="79" t="s">
        <v>249</v>
      </c>
      <c r="D20" s="75" t="s">
        <v>250</v>
      </c>
      <c r="E20" s="76">
        <f>E21</f>
        <v>0</v>
      </c>
      <c r="F20" s="76">
        <f>F21</f>
        <v>0</v>
      </c>
      <c r="G20" s="182" t="e">
        <f t="shared" si="1"/>
        <v>#DIV/0!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7" s="116" customFormat="1" ht="17.25" customHeight="1" hidden="1">
      <c r="A21" s="119" t="s">
        <v>5</v>
      </c>
      <c r="C21" s="147" t="s">
        <v>251</v>
      </c>
      <c r="D21" s="77" t="s">
        <v>252</v>
      </c>
      <c r="E21" s="78"/>
      <c r="F21" s="78"/>
      <c r="G21" s="183" t="e">
        <f>F21/E21*100</f>
        <v>#DIV/0!</v>
      </c>
    </row>
    <row r="22" spans="1:21" s="90" customFormat="1" ht="15">
      <c r="A22" s="89" t="s">
        <v>9</v>
      </c>
      <c r="C22" s="95" t="s">
        <v>253</v>
      </c>
      <c r="D22" s="92" t="s">
        <v>208</v>
      </c>
      <c r="E22" s="96">
        <f>E26+E23+E29+E31</f>
        <v>329.40000000000003</v>
      </c>
      <c r="F22" s="96">
        <f>F26+F23+F29+F31</f>
        <v>329.40000000000003</v>
      </c>
      <c r="G22" s="181">
        <f t="shared" si="1"/>
        <v>100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 s="106" customFormat="1" ht="32.25" customHeight="1">
      <c r="A23" s="112" t="s">
        <v>5</v>
      </c>
      <c r="C23" s="107" t="s">
        <v>215</v>
      </c>
      <c r="D23" s="108" t="s">
        <v>216</v>
      </c>
      <c r="E23" s="109">
        <f>E24+E25</f>
        <v>270.1</v>
      </c>
      <c r="F23" s="109">
        <f>F24+F25</f>
        <v>270.1</v>
      </c>
      <c r="G23" s="182">
        <f t="shared" si="1"/>
        <v>100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7" s="116" customFormat="1" ht="38.25">
      <c r="A24" s="119" t="s">
        <v>9</v>
      </c>
      <c r="C24" s="80" t="s">
        <v>271</v>
      </c>
      <c r="D24" s="81" t="s">
        <v>254</v>
      </c>
      <c r="E24" s="170">
        <v>244.5</v>
      </c>
      <c r="F24" s="170">
        <v>244.5</v>
      </c>
      <c r="G24" s="183">
        <f aca="true" t="shared" si="2" ref="G24:G40">F24/E24*100</f>
        <v>100</v>
      </c>
    </row>
    <row r="25" spans="1:7" s="116" customFormat="1" ht="38.25">
      <c r="A25" s="119" t="s">
        <v>9</v>
      </c>
      <c r="C25" s="65" t="s">
        <v>217</v>
      </c>
      <c r="D25" s="59" t="s">
        <v>218</v>
      </c>
      <c r="E25" s="170">
        <v>25.6</v>
      </c>
      <c r="F25" s="170">
        <v>25.6</v>
      </c>
      <c r="G25" s="183">
        <f t="shared" si="2"/>
        <v>100</v>
      </c>
    </row>
    <row r="26" spans="1:21" s="106" customFormat="1" ht="19.5" customHeight="1">
      <c r="A26" s="105" t="s">
        <v>5</v>
      </c>
      <c r="C26" s="87" t="s">
        <v>21</v>
      </c>
      <c r="D26" s="110" t="s">
        <v>219</v>
      </c>
      <c r="E26" s="111">
        <f>E27+E28</f>
        <v>53.8</v>
      </c>
      <c r="F26" s="111">
        <f>F27+F28</f>
        <v>53.8</v>
      </c>
      <c r="G26" s="182">
        <f t="shared" si="2"/>
        <v>100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</row>
    <row r="27" spans="1:7" ht="18.75" customHeight="1">
      <c r="A27" s="12" t="s">
        <v>5</v>
      </c>
      <c r="C27" s="139" t="s">
        <v>277</v>
      </c>
      <c r="D27" s="59" t="s">
        <v>230</v>
      </c>
      <c r="E27" s="170">
        <v>19.5</v>
      </c>
      <c r="F27" s="170">
        <v>19.5</v>
      </c>
      <c r="G27" s="183">
        <f t="shared" si="2"/>
        <v>100</v>
      </c>
    </row>
    <row r="28" spans="1:7" s="116" customFormat="1" ht="23.25" customHeight="1">
      <c r="A28" s="119" t="s">
        <v>19</v>
      </c>
      <c r="C28" s="139" t="s">
        <v>315</v>
      </c>
      <c r="D28" s="59" t="s">
        <v>255</v>
      </c>
      <c r="E28" s="170">
        <v>34.3</v>
      </c>
      <c r="F28" s="170">
        <v>34.3</v>
      </c>
      <c r="G28" s="183">
        <f t="shared" si="2"/>
        <v>100</v>
      </c>
    </row>
    <row r="29" spans="1:7" s="123" customFormat="1" ht="21" customHeight="1">
      <c r="A29" s="122"/>
      <c r="C29" s="143" t="s">
        <v>256</v>
      </c>
      <c r="D29" s="75" t="s">
        <v>257</v>
      </c>
      <c r="E29" s="76">
        <f>E30</f>
        <v>2</v>
      </c>
      <c r="F29" s="76">
        <f>F30</f>
        <v>2</v>
      </c>
      <c r="G29" s="182">
        <f t="shared" si="2"/>
        <v>100</v>
      </c>
    </row>
    <row r="30" spans="1:7" s="116" customFormat="1" ht="21" customHeight="1">
      <c r="A30" s="119"/>
      <c r="C30" s="82" t="s">
        <v>272</v>
      </c>
      <c r="D30" s="77" t="s">
        <v>258</v>
      </c>
      <c r="E30" s="170">
        <v>2</v>
      </c>
      <c r="F30" s="170">
        <v>2</v>
      </c>
      <c r="G30" s="183">
        <f t="shared" si="2"/>
        <v>100</v>
      </c>
    </row>
    <row r="31" spans="1:7" s="123" customFormat="1" ht="17.25" customHeight="1">
      <c r="A31" s="122"/>
      <c r="C31" s="144" t="s">
        <v>207</v>
      </c>
      <c r="D31" s="83" t="s">
        <v>221</v>
      </c>
      <c r="E31" s="84">
        <f>E32+E33</f>
        <v>3.5</v>
      </c>
      <c r="F31" s="84">
        <f>F32+F33</f>
        <v>3.5</v>
      </c>
      <c r="G31" s="182">
        <f t="shared" si="2"/>
        <v>100</v>
      </c>
    </row>
    <row r="32" spans="1:7" s="116" customFormat="1" ht="25.5" customHeight="1">
      <c r="A32" s="120" t="s">
        <v>5</v>
      </c>
      <c r="C32" s="71" t="s">
        <v>274</v>
      </c>
      <c r="D32" s="72" t="s">
        <v>273</v>
      </c>
      <c r="E32" s="172">
        <v>2</v>
      </c>
      <c r="F32" s="172">
        <v>2</v>
      </c>
      <c r="G32" s="183">
        <f t="shared" si="2"/>
        <v>100</v>
      </c>
    </row>
    <row r="33" spans="1:7" s="116" customFormat="1" ht="42.75" customHeight="1">
      <c r="A33" s="121" t="s">
        <v>5</v>
      </c>
      <c r="C33" s="71" t="s">
        <v>301</v>
      </c>
      <c r="D33" s="72" t="s">
        <v>280</v>
      </c>
      <c r="E33" s="172">
        <v>1.5</v>
      </c>
      <c r="F33" s="172">
        <v>1.5</v>
      </c>
      <c r="G33" s="183">
        <f t="shared" si="2"/>
        <v>100</v>
      </c>
    </row>
    <row r="34" spans="1:7" s="116" customFormat="1" ht="39.75" customHeight="1" hidden="1">
      <c r="A34" s="121" t="s">
        <v>5</v>
      </c>
      <c r="C34" s="71" t="s">
        <v>302</v>
      </c>
      <c r="D34" s="72" t="s">
        <v>281</v>
      </c>
      <c r="E34" s="73"/>
      <c r="F34" s="73"/>
      <c r="G34" s="183" t="e">
        <f t="shared" si="2"/>
        <v>#DIV/0!</v>
      </c>
    </row>
    <row r="35" spans="1:7" s="123" customFormat="1" ht="13.5" customHeight="1" hidden="1">
      <c r="A35" s="145" t="s">
        <v>19</v>
      </c>
      <c r="C35" s="146" t="s">
        <v>259</v>
      </c>
      <c r="D35" s="75" t="s">
        <v>260</v>
      </c>
      <c r="E35" s="76">
        <f>E36</f>
        <v>0</v>
      </c>
      <c r="F35" s="76">
        <f>F36</f>
        <v>0</v>
      </c>
      <c r="G35" s="182" t="e">
        <f t="shared" si="2"/>
        <v>#DIV/0!</v>
      </c>
    </row>
    <row r="36" spans="1:7" s="116" customFormat="1" ht="16.5" customHeight="1" hidden="1">
      <c r="A36" s="121" t="s">
        <v>5</v>
      </c>
      <c r="C36" s="148" t="s">
        <v>278</v>
      </c>
      <c r="D36" s="77" t="s">
        <v>261</v>
      </c>
      <c r="E36" s="78"/>
      <c r="F36" s="78"/>
      <c r="G36" s="183" t="e">
        <f t="shared" si="2"/>
        <v>#DIV/0!</v>
      </c>
    </row>
    <row r="37" spans="1:21" s="90" customFormat="1" ht="15.75">
      <c r="A37" s="100" t="s">
        <v>5</v>
      </c>
      <c r="C37" s="97" t="s">
        <v>22</v>
      </c>
      <c r="D37" s="98" t="s">
        <v>222</v>
      </c>
      <c r="E37" s="99">
        <f>E38+E63</f>
        <v>11134.9</v>
      </c>
      <c r="F37" s="99">
        <f>F38+F63</f>
        <v>11134.9</v>
      </c>
      <c r="G37" s="181">
        <f t="shared" si="2"/>
        <v>100</v>
      </c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s="106" customFormat="1" ht="28.5">
      <c r="A38" s="114" t="s">
        <v>20</v>
      </c>
      <c r="C38" s="134" t="s">
        <v>23</v>
      </c>
      <c r="D38" s="85" t="s">
        <v>223</v>
      </c>
      <c r="E38" s="86">
        <f>E39+E46+E55+E60</f>
        <v>11134.9</v>
      </c>
      <c r="F38" s="86">
        <f>F39+F46+F55+F60+F63+F65</f>
        <v>11134.9</v>
      </c>
      <c r="G38" s="182">
        <f t="shared" si="2"/>
        <v>100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7" ht="13.5">
      <c r="A39" s="15"/>
      <c r="C39" s="135" t="s">
        <v>231</v>
      </c>
      <c r="D39" s="85" t="s">
        <v>235</v>
      </c>
      <c r="E39" s="86">
        <f>E40+E44+E42</f>
        <v>9773.8</v>
      </c>
      <c r="F39" s="86">
        <f>F40+F44+F42</f>
        <v>9773.8</v>
      </c>
      <c r="G39" s="182">
        <f t="shared" si="2"/>
        <v>100</v>
      </c>
    </row>
    <row r="40" spans="1:21" s="129" customFormat="1" ht="15">
      <c r="A40" s="128"/>
      <c r="C40" s="136" t="s">
        <v>24</v>
      </c>
      <c r="D40" s="57" t="s">
        <v>236</v>
      </c>
      <c r="E40" s="58">
        <f>E41</f>
        <v>3588.7</v>
      </c>
      <c r="F40" s="58">
        <f>F41</f>
        <v>3588.7</v>
      </c>
      <c r="G40" s="184">
        <f t="shared" si="2"/>
        <v>100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</row>
    <row r="41" spans="1:7" s="116" customFormat="1" ht="13.5">
      <c r="A41" s="121"/>
      <c r="C41" s="137" t="s">
        <v>290</v>
      </c>
      <c r="D41" s="59" t="s">
        <v>303</v>
      </c>
      <c r="E41" s="50">
        <v>3588.7</v>
      </c>
      <c r="F41" s="50">
        <v>3588.7</v>
      </c>
      <c r="G41" s="183">
        <f aca="true" t="shared" si="3" ref="G41:G66">F41/E41*100</f>
        <v>100</v>
      </c>
    </row>
    <row r="42" spans="1:7" s="123" customFormat="1" ht="15">
      <c r="A42" s="122" t="s">
        <v>5</v>
      </c>
      <c r="C42" s="136" t="s">
        <v>31</v>
      </c>
      <c r="D42" s="57" t="s">
        <v>237</v>
      </c>
      <c r="E42" s="58">
        <f>E43</f>
        <v>1114.8</v>
      </c>
      <c r="F42" s="58">
        <f>F43</f>
        <v>1114.8</v>
      </c>
      <c r="G42" s="185">
        <f t="shared" si="3"/>
        <v>100</v>
      </c>
    </row>
    <row r="43" spans="1:7" s="116" customFormat="1" ht="13.5">
      <c r="A43" s="119" t="s">
        <v>5</v>
      </c>
      <c r="C43" s="137" t="s">
        <v>291</v>
      </c>
      <c r="D43" s="59" t="s">
        <v>304</v>
      </c>
      <c r="E43" s="50">
        <v>1114.8</v>
      </c>
      <c r="F43" s="50">
        <v>1114.8</v>
      </c>
      <c r="G43" s="183">
        <f t="shared" si="3"/>
        <v>100</v>
      </c>
    </row>
    <row r="44" spans="1:7" s="123" customFormat="1" ht="25.5">
      <c r="A44" s="122" t="s">
        <v>5</v>
      </c>
      <c r="C44" s="159" t="s">
        <v>279</v>
      </c>
      <c r="D44" s="57" t="s">
        <v>243</v>
      </c>
      <c r="E44" s="58">
        <f>E45</f>
        <v>5070.3</v>
      </c>
      <c r="F44" s="58">
        <f>F45</f>
        <v>5070.3</v>
      </c>
      <c r="G44" s="185">
        <f t="shared" si="3"/>
        <v>100</v>
      </c>
    </row>
    <row r="45" spans="1:7" s="116" customFormat="1" ht="15.75" customHeight="1">
      <c r="A45" s="119" t="s">
        <v>5</v>
      </c>
      <c r="C45" s="137" t="s">
        <v>292</v>
      </c>
      <c r="D45" s="59" t="s">
        <v>305</v>
      </c>
      <c r="E45" s="60">
        <v>5070.3</v>
      </c>
      <c r="F45" s="50">
        <v>5070.3</v>
      </c>
      <c r="G45" s="183">
        <f t="shared" si="3"/>
        <v>100</v>
      </c>
    </row>
    <row r="46" spans="1:21" s="106" customFormat="1" ht="15.75" customHeight="1">
      <c r="A46" s="112" t="s">
        <v>19</v>
      </c>
      <c r="C46" s="87" t="s">
        <v>232</v>
      </c>
      <c r="D46" s="61" t="s">
        <v>238</v>
      </c>
      <c r="E46" s="62">
        <f>E49+E53+E47+E51</f>
        <v>946.4</v>
      </c>
      <c r="F46" s="62">
        <f>F49+F53+F47+F51</f>
        <v>946.4</v>
      </c>
      <c r="G46" s="182">
        <f t="shared" si="3"/>
        <v>100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7" s="123" customFormat="1" ht="15" hidden="1">
      <c r="A47" s="122"/>
      <c r="C47" s="138" t="s">
        <v>262</v>
      </c>
      <c r="D47" s="63" t="s">
        <v>263</v>
      </c>
      <c r="E47" s="64">
        <f>E48</f>
        <v>0</v>
      </c>
      <c r="F47" s="64">
        <f>F48</f>
        <v>0</v>
      </c>
      <c r="G47" s="185" t="e">
        <f t="shared" si="3"/>
        <v>#DIV/0!</v>
      </c>
    </row>
    <row r="48" spans="1:7" s="116" customFormat="1" ht="13.5" hidden="1">
      <c r="A48" s="119"/>
      <c r="C48" s="150" t="s">
        <v>293</v>
      </c>
      <c r="D48" s="59" t="s">
        <v>306</v>
      </c>
      <c r="E48" s="60"/>
      <c r="F48" s="60"/>
      <c r="G48" s="183" t="e">
        <f t="shared" si="3"/>
        <v>#DIV/0!</v>
      </c>
    </row>
    <row r="49" spans="1:7" s="123" customFormat="1" ht="15" hidden="1">
      <c r="A49" s="122"/>
      <c r="C49" s="138" t="s">
        <v>264</v>
      </c>
      <c r="D49" s="63" t="s">
        <v>265</v>
      </c>
      <c r="E49" s="64">
        <f>E50</f>
        <v>0</v>
      </c>
      <c r="F49" s="64">
        <f>F50</f>
        <v>0</v>
      </c>
      <c r="G49" s="185" t="e">
        <f t="shared" si="3"/>
        <v>#DIV/0!</v>
      </c>
    </row>
    <row r="50" spans="1:7" s="116" customFormat="1" ht="25.5" hidden="1">
      <c r="A50" s="119"/>
      <c r="C50" s="150" t="s">
        <v>294</v>
      </c>
      <c r="D50" s="59" t="s">
        <v>307</v>
      </c>
      <c r="E50" s="60"/>
      <c r="F50" s="60"/>
      <c r="G50" s="183" t="e">
        <f t="shared" si="3"/>
        <v>#DIV/0!</v>
      </c>
    </row>
    <row r="51" spans="1:7" ht="17.25" customHeight="1" hidden="1">
      <c r="A51" s="16" t="s">
        <v>5</v>
      </c>
      <c r="C51" s="140" t="s">
        <v>264</v>
      </c>
      <c r="D51" s="63" t="s">
        <v>266</v>
      </c>
      <c r="E51" s="64">
        <f>E52</f>
        <v>0</v>
      </c>
      <c r="F51" s="64">
        <f>F52</f>
        <v>0</v>
      </c>
      <c r="G51" s="184" t="e">
        <f t="shared" si="3"/>
        <v>#DIV/0!</v>
      </c>
    </row>
    <row r="52" spans="1:7" ht="24.75" customHeight="1" hidden="1">
      <c r="A52" s="16"/>
      <c r="C52" s="150" t="s">
        <v>295</v>
      </c>
      <c r="D52" s="59" t="s">
        <v>308</v>
      </c>
      <c r="E52" s="60"/>
      <c r="F52" s="60"/>
      <c r="G52" s="186" t="e">
        <f t="shared" si="3"/>
        <v>#DIV/0!</v>
      </c>
    </row>
    <row r="53" spans="1:7" s="123" customFormat="1" ht="14.25" customHeight="1">
      <c r="A53" s="122"/>
      <c r="C53" s="138" t="s">
        <v>25</v>
      </c>
      <c r="D53" s="63" t="s">
        <v>239</v>
      </c>
      <c r="E53" s="64">
        <f>E54</f>
        <v>946.4</v>
      </c>
      <c r="F53" s="64">
        <f>F54</f>
        <v>946.4</v>
      </c>
      <c r="G53" s="185">
        <f t="shared" si="3"/>
        <v>100</v>
      </c>
    </row>
    <row r="54" spans="1:7" s="116" customFormat="1" ht="13.5">
      <c r="A54" s="119" t="s">
        <v>5</v>
      </c>
      <c r="C54" s="137" t="s">
        <v>296</v>
      </c>
      <c r="D54" s="59" t="s">
        <v>309</v>
      </c>
      <c r="E54" s="50">
        <v>946.4</v>
      </c>
      <c r="F54" s="50">
        <v>946.4</v>
      </c>
      <c r="G54" s="183">
        <f t="shared" si="3"/>
        <v>100</v>
      </c>
    </row>
    <row r="55" spans="1:21" s="106" customFormat="1" ht="15">
      <c r="A55" s="112" t="s">
        <v>19</v>
      </c>
      <c r="C55" s="149" t="s">
        <v>233</v>
      </c>
      <c r="D55" s="61" t="s">
        <v>240</v>
      </c>
      <c r="E55" s="62">
        <f>E56+E58</f>
        <v>414.7</v>
      </c>
      <c r="F55" s="62">
        <f>F56+F58</f>
        <v>414.7</v>
      </c>
      <c r="G55" s="182">
        <f t="shared" si="3"/>
        <v>100</v>
      </c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1:7" s="123" customFormat="1" ht="15">
      <c r="A56" s="122" t="s">
        <v>5</v>
      </c>
      <c r="C56" s="141" t="s">
        <v>26</v>
      </c>
      <c r="D56" s="63" t="s">
        <v>242</v>
      </c>
      <c r="E56" s="64">
        <f>E57</f>
        <v>0.7</v>
      </c>
      <c r="F56" s="64">
        <f>F57</f>
        <v>0.7</v>
      </c>
      <c r="G56" s="185">
        <f t="shared" si="3"/>
        <v>100</v>
      </c>
    </row>
    <row r="57" spans="1:7" s="116" customFormat="1" ht="13.5">
      <c r="A57" s="119" t="s">
        <v>5</v>
      </c>
      <c r="C57" s="137" t="s">
        <v>297</v>
      </c>
      <c r="D57" s="59" t="s">
        <v>310</v>
      </c>
      <c r="E57" s="60">
        <v>0.7</v>
      </c>
      <c r="F57" s="117">
        <v>0.7</v>
      </c>
      <c r="G57" s="183">
        <f t="shared" si="3"/>
        <v>100</v>
      </c>
    </row>
    <row r="58" spans="1:7" s="123" customFormat="1" ht="25.5">
      <c r="A58" s="122" t="s">
        <v>19</v>
      </c>
      <c r="C58" s="138" t="s">
        <v>267</v>
      </c>
      <c r="D58" s="63" t="s">
        <v>241</v>
      </c>
      <c r="E58" s="64">
        <f>E59</f>
        <v>414</v>
      </c>
      <c r="F58" s="64">
        <f>F59</f>
        <v>414</v>
      </c>
      <c r="G58" s="185">
        <f t="shared" si="3"/>
        <v>100</v>
      </c>
    </row>
    <row r="59" spans="1:7" s="116" customFormat="1" ht="26.25" customHeight="1">
      <c r="A59" s="119" t="s">
        <v>5</v>
      </c>
      <c r="C59" s="137" t="s">
        <v>298</v>
      </c>
      <c r="D59" s="59" t="s">
        <v>311</v>
      </c>
      <c r="E59" s="50">
        <v>414</v>
      </c>
      <c r="F59" s="50">
        <v>414</v>
      </c>
      <c r="G59" s="183">
        <f t="shared" si="3"/>
        <v>100</v>
      </c>
    </row>
    <row r="60" spans="1:21" s="106" customFormat="1" ht="17.25" customHeight="1" hidden="1">
      <c r="A60" s="112" t="s">
        <v>19</v>
      </c>
      <c r="C60" s="142" t="s">
        <v>244</v>
      </c>
      <c r="D60" s="61" t="s">
        <v>245</v>
      </c>
      <c r="E60" s="62">
        <f>E62</f>
        <v>0</v>
      </c>
      <c r="F60" s="62">
        <f>F62</f>
        <v>0</v>
      </c>
      <c r="G60" s="182" t="e">
        <f t="shared" si="3"/>
        <v>#DIV/0!</v>
      </c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spans="1:7" s="123" customFormat="1" ht="15" hidden="1">
      <c r="A61" s="122" t="s">
        <v>5</v>
      </c>
      <c r="C61" s="141" t="s">
        <v>246</v>
      </c>
      <c r="D61" s="63" t="s">
        <v>247</v>
      </c>
      <c r="E61" s="64">
        <f>E62</f>
        <v>0</v>
      </c>
      <c r="F61" s="64">
        <f>F62</f>
        <v>0</v>
      </c>
      <c r="G61" s="185" t="e">
        <f t="shared" si="3"/>
        <v>#DIV/0!</v>
      </c>
    </row>
    <row r="62" spans="1:7" s="116" customFormat="1" ht="13.5" hidden="1">
      <c r="A62" s="119" t="s">
        <v>5</v>
      </c>
      <c r="C62" s="126" t="s">
        <v>299</v>
      </c>
      <c r="D62" s="59" t="s">
        <v>313</v>
      </c>
      <c r="E62" s="60"/>
      <c r="F62" s="60"/>
      <c r="G62" s="183" t="e">
        <f t="shared" si="3"/>
        <v>#DIV/0!</v>
      </c>
    </row>
    <row r="63" spans="1:21" s="106" customFormat="1" ht="15" hidden="1">
      <c r="A63" s="112" t="s">
        <v>19</v>
      </c>
      <c r="C63" s="142" t="s">
        <v>226</v>
      </c>
      <c r="D63" s="61" t="s">
        <v>268</v>
      </c>
      <c r="E63" s="62">
        <f>E64</f>
        <v>0</v>
      </c>
      <c r="F63" s="62">
        <f>F64</f>
        <v>0</v>
      </c>
      <c r="G63" s="182" t="e">
        <f t="shared" si="3"/>
        <v>#DIV/0!</v>
      </c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</row>
    <row r="64" spans="1:21" s="14" customFormat="1" ht="19.5" customHeight="1" hidden="1">
      <c r="A64" s="18"/>
      <c r="C64" s="126" t="s">
        <v>300</v>
      </c>
      <c r="D64" s="59" t="s">
        <v>312</v>
      </c>
      <c r="E64" s="60"/>
      <c r="F64" s="60"/>
      <c r="G64" s="185" t="e">
        <v>#DIV/0!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</row>
    <row r="65" spans="1:21" s="20" customFormat="1" ht="28.5" hidden="1">
      <c r="A65" s="18"/>
      <c r="C65" s="22" t="s">
        <v>29</v>
      </c>
      <c r="D65" s="38" t="s">
        <v>276</v>
      </c>
      <c r="E65" s="49">
        <f>E66</f>
        <v>0</v>
      </c>
      <c r="F65" s="49">
        <f>F66</f>
        <v>0</v>
      </c>
      <c r="G65" s="182" t="e">
        <f t="shared" si="3"/>
        <v>#DIV/0!</v>
      </c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20" customFormat="1" ht="25.5" hidden="1">
      <c r="A66" s="18"/>
      <c r="C66" s="151" t="s">
        <v>30</v>
      </c>
      <c r="D66" s="19" t="s">
        <v>314</v>
      </c>
      <c r="E66" s="51"/>
      <c r="F66" s="51"/>
      <c r="G66" s="183" t="e">
        <f t="shared" si="3"/>
        <v>#DIV/0!</v>
      </c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</row>
    <row r="67" spans="1:21" s="132" customFormat="1" ht="16.5">
      <c r="A67" s="130" t="s">
        <v>27</v>
      </c>
      <c r="B67" s="158"/>
      <c r="C67" s="130" t="s">
        <v>27</v>
      </c>
      <c r="D67" s="131"/>
      <c r="E67" s="197">
        <f>E7+E37</f>
        <v>18945.3</v>
      </c>
      <c r="F67" s="197">
        <f>F7+F37</f>
        <v>18789.6</v>
      </c>
      <c r="G67" s="187">
        <f>F67/E67*100</f>
        <v>99.1781602824975</v>
      </c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</row>
    <row r="68" spans="1:21" s="20" customFormat="1" ht="12.75" hidden="1">
      <c r="A68" s="88"/>
      <c r="C68" s="21"/>
      <c r="D68" s="19"/>
      <c r="E68" s="51"/>
      <c r="F68" s="51"/>
      <c r="G68" s="183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</row>
    <row r="69" spans="1:21" s="20" customFormat="1" ht="12.75" hidden="1">
      <c r="A69" s="88"/>
      <c r="C69" s="21"/>
      <c r="D69" s="19"/>
      <c r="E69" s="51"/>
      <c r="F69" s="51"/>
      <c r="G69" s="183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</row>
    <row r="70" spans="1:21" s="20" customFormat="1" ht="12.75" hidden="1">
      <c r="A70" s="88"/>
      <c r="C70" s="21"/>
      <c r="D70" s="19"/>
      <c r="E70" s="51"/>
      <c r="F70" s="51"/>
      <c r="G70" s="183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</row>
    <row r="71" spans="2:7" ht="20.25" customHeight="1">
      <c r="B71" s="17"/>
      <c r="C71" s="160" t="s">
        <v>34</v>
      </c>
      <c r="D71" s="161"/>
      <c r="E71" s="162"/>
      <c r="F71" s="162"/>
      <c r="G71" s="187"/>
    </row>
    <row r="72" spans="2:7" ht="14.25" customHeight="1">
      <c r="B72" s="17"/>
      <c r="C72" s="152" t="s">
        <v>35</v>
      </c>
      <c r="D72" s="37" t="s">
        <v>36</v>
      </c>
      <c r="E72" s="44">
        <f>SUM(E73:E81)</f>
        <v>11336.199999999999</v>
      </c>
      <c r="F72" s="44">
        <f>SUM(F73:F81)</f>
        <v>11326.199999999999</v>
      </c>
      <c r="G72" s="182">
        <f aca="true" t="shared" si="4" ref="G72:G81">F72/E72*100</f>
        <v>99.91178701857766</v>
      </c>
    </row>
    <row r="73" spans="3:7" ht="13.5">
      <c r="C73" s="153" t="s">
        <v>37</v>
      </c>
      <c r="D73" s="39" t="s">
        <v>38</v>
      </c>
      <c r="E73" s="52">
        <v>1420.4</v>
      </c>
      <c r="F73" s="52">
        <v>1420.4</v>
      </c>
      <c r="G73" s="183">
        <f t="shared" si="4"/>
        <v>100</v>
      </c>
    </row>
    <row r="74" spans="3:7" ht="25.5">
      <c r="C74" s="153" t="s">
        <v>39</v>
      </c>
      <c r="D74" s="39" t="s">
        <v>40</v>
      </c>
      <c r="E74" s="52">
        <v>1109.2</v>
      </c>
      <c r="F74" s="52">
        <v>1109.2</v>
      </c>
      <c r="G74" s="183">
        <f t="shared" si="4"/>
        <v>100</v>
      </c>
    </row>
    <row r="75" spans="3:7" ht="25.5">
      <c r="C75" s="153" t="s">
        <v>41</v>
      </c>
      <c r="D75" s="39" t="s">
        <v>42</v>
      </c>
      <c r="E75" s="52">
        <v>7401.2</v>
      </c>
      <c r="F75" s="52">
        <v>7401.2</v>
      </c>
      <c r="G75" s="183">
        <f t="shared" si="4"/>
        <v>100</v>
      </c>
    </row>
    <row r="76" spans="3:7" ht="13.5" hidden="1">
      <c r="C76" s="153" t="s">
        <v>43</v>
      </c>
      <c r="D76" s="39" t="s">
        <v>44</v>
      </c>
      <c r="E76" s="52"/>
      <c r="F76" s="52"/>
      <c r="G76" s="183" t="e">
        <f t="shared" si="4"/>
        <v>#DIV/0!</v>
      </c>
    </row>
    <row r="77" spans="3:7" ht="25.5">
      <c r="C77" s="153" t="s">
        <v>45</v>
      </c>
      <c r="D77" s="39" t="s">
        <v>46</v>
      </c>
      <c r="E77" s="52">
        <v>1318.9</v>
      </c>
      <c r="F77" s="52">
        <v>1318.9</v>
      </c>
      <c r="G77" s="183">
        <f t="shared" si="4"/>
        <v>100</v>
      </c>
    </row>
    <row r="78" spans="3:7" ht="13.5" hidden="1">
      <c r="C78" s="153" t="s">
        <v>47</v>
      </c>
      <c r="D78" s="39" t="s">
        <v>48</v>
      </c>
      <c r="E78" s="52"/>
      <c r="F78" s="52"/>
      <c r="G78" s="183" t="e">
        <f t="shared" si="4"/>
        <v>#DIV/0!</v>
      </c>
    </row>
    <row r="79" spans="3:7" ht="13.5">
      <c r="C79" s="153" t="s">
        <v>49</v>
      </c>
      <c r="D79" s="39" t="s">
        <v>50</v>
      </c>
      <c r="E79" s="52">
        <v>10</v>
      </c>
      <c r="F79" s="52">
        <v>0</v>
      </c>
      <c r="G79" s="183">
        <f t="shared" si="4"/>
        <v>0</v>
      </c>
    </row>
    <row r="80" spans="3:7" ht="13.5" hidden="1">
      <c r="C80" s="153" t="s">
        <v>51</v>
      </c>
      <c r="D80" s="39" t="s">
        <v>52</v>
      </c>
      <c r="E80" s="52"/>
      <c r="F80" s="52"/>
      <c r="G80" s="183" t="e">
        <f t="shared" si="4"/>
        <v>#DIV/0!</v>
      </c>
    </row>
    <row r="81" spans="3:7" ht="13.5">
      <c r="C81" s="153" t="s">
        <v>53</v>
      </c>
      <c r="D81" s="39" t="s">
        <v>54</v>
      </c>
      <c r="E81" s="52">
        <v>76.5</v>
      </c>
      <c r="F81" s="52">
        <v>76.5</v>
      </c>
      <c r="G81" s="183">
        <f t="shared" si="4"/>
        <v>100</v>
      </c>
    </row>
    <row r="82" spans="3:7" ht="13.5">
      <c r="C82" s="152" t="s">
        <v>55</v>
      </c>
      <c r="D82" s="37" t="s">
        <v>56</v>
      </c>
      <c r="E82" s="44">
        <f>SUM(E83:E84)</f>
        <v>414</v>
      </c>
      <c r="F82" s="44">
        <f>SUM(F83:F84)</f>
        <v>414</v>
      </c>
      <c r="G82" s="182">
        <f aca="true" t="shared" si="5" ref="G82:G89">F82/E82*100</f>
        <v>100</v>
      </c>
    </row>
    <row r="83" spans="3:7" ht="13.5">
      <c r="C83" s="153" t="s">
        <v>57</v>
      </c>
      <c r="D83" s="39" t="s">
        <v>58</v>
      </c>
      <c r="E83" s="52">
        <v>414</v>
      </c>
      <c r="F83" s="52">
        <v>414</v>
      </c>
      <c r="G83" s="183">
        <f t="shared" si="5"/>
        <v>100</v>
      </c>
    </row>
    <row r="84" spans="3:7" ht="13.5" hidden="1">
      <c r="C84" s="24"/>
      <c r="D84" s="39" t="s">
        <v>59</v>
      </c>
      <c r="E84" s="52"/>
      <c r="F84" s="52"/>
      <c r="G84" s="183" t="e">
        <f t="shared" si="5"/>
        <v>#DIV/0!</v>
      </c>
    </row>
    <row r="85" spans="3:7" ht="13.5" hidden="1">
      <c r="C85" s="152" t="s">
        <v>60</v>
      </c>
      <c r="D85" s="37" t="s">
        <v>61</v>
      </c>
      <c r="E85" s="44">
        <f>SUM(E86:E89)</f>
        <v>0</v>
      </c>
      <c r="F85" s="44">
        <f>SUM(F86:F89)</f>
        <v>0</v>
      </c>
      <c r="G85" s="182" t="e">
        <f t="shared" si="5"/>
        <v>#DIV/0!</v>
      </c>
    </row>
    <row r="86" spans="3:7" ht="13.5" hidden="1">
      <c r="C86" s="153" t="s">
        <v>62</v>
      </c>
      <c r="D86" s="39" t="s">
        <v>63</v>
      </c>
      <c r="E86" s="52"/>
      <c r="F86" s="52"/>
      <c r="G86" s="188" t="e">
        <f t="shared" si="5"/>
        <v>#DIV/0!</v>
      </c>
    </row>
    <row r="87" spans="3:7" ht="13.5" hidden="1">
      <c r="C87" s="24" t="s">
        <v>64</v>
      </c>
      <c r="D87" s="39" t="s">
        <v>65</v>
      </c>
      <c r="E87" s="52"/>
      <c r="F87" s="52"/>
      <c r="G87" s="188" t="e">
        <f t="shared" si="5"/>
        <v>#DIV/0!</v>
      </c>
    </row>
    <row r="88" spans="3:7" ht="13.5" hidden="1">
      <c r="C88" s="24" t="s">
        <v>66</v>
      </c>
      <c r="D88" s="39" t="s">
        <v>67</v>
      </c>
      <c r="E88" s="52"/>
      <c r="F88" s="52"/>
      <c r="G88" s="188" t="e">
        <f t="shared" si="5"/>
        <v>#DIV/0!</v>
      </c>
    </row>
    <row r="89" spans="3:7" ht="13.5" hidden="1">
      <c r="C89" s="153" t="s">
        <v>68</v>
      </c>
      <c r="D89" s="39" t="s">
        <v>69</v>
      </c>
      <c r="E89" s="56"/>
      <c r="F89" s="56"/>
      <c r="G89" s="183" t="e">
        <f t="shared" si="5"/>
        <v>#DIV/0!</v>
      </c>
    </row>
    <row r="90" spans="3:7" ht="13.5">
      <c r="C90" s="152" t="s">
        <v>70</v>
      </c>
      <c r="D90" s="37" t="s">
        <v>71</v>
      </c>
      <c r="E90" s="44">
        <f>SUM(E91:E100)</f>
        <v>3559.8</v>
      </c>
      <c r="F90" s="44">
        <f>SUM(F91:F100)</f>
        <v>3135.3</v>
      </c>
      <c r="G90" s="182">
        <f aca="true" t="shared" si="6" ref="G90:G100">F90/E90*100</f>
        <v>88.07517276251475</v>
      </c>
    </row>
    <row r="91" spans="3:7" ht="13.5" hidden="1">
      <c r="C91" s="153" t="s">
        <v>72</v>
      </c>
      <c r="D91" s="39" t="s">
        <v>73</v>
      </c>
      <c r="E91" s="56"/>
      <c r="F91" s="56"/>
      <c r="G91" s="183" t="e">
        <f t="shared" si="6"/>
        <v>#DIV/0!</v>
      </c>
    </row>
    <row r="92" spans="3:7" ht="13.5" hidden="1">
      <c r="C92" s="24"/>
      <c r="D92" s="39" t="s">
        <v>74</v>
      </c>
      <c r="E92" s="56"/>
      <c r="F92" s="56"/>
      <c r="G92" s="183" t="e">
        <f t="shared" si="6"/>
        <v>#DIV/0!</v>
      </c>
    </row>
    <row r="93" spans="3:7" ht="13.5" hidden="1">
      <c r="C93" s="24"/>
      <c r="D93" s="39" t="s">
        <v>75</v>
      </c>
      <c r="E93" s="56"/>
      <c r="F93" s="56"/>
      <c r="G93" s="183" t="e">
        <f t="shared" si="6"/>
        <v>#DIV/0!</v>
      </c>
    </row>
    <row r="94" spans="3:7" ht="13.5" hidden="1">
      <c r="C94" s="24"/>
      <c r="D94" s="39" t="s">
        <v>76</v>
      </c>
      <c r="E94" s="52"/>
      <c r="F94" s="52"/>
      <c r="G94" s="183" t="e">
        <f t="shared" si="6"/>
        <v>#DIV/0!</v>
      </c>
    </row>
    <row r="95" spans="3:7" ht="13.5" hidden="1">
      <c r="C95" s="24"/>
      <c r="D95" s="39" t="s">
        <v>77</v>
      </c>
      <c r="E95" s="52"/>
      <c r="F95" s="52"/>
      <c r="G95" s="183" t="e">
        <f t="shared" si="6"/>
        <v>#DIV/0!</v>
      </c>
    </row>
    <row r="96" spans="3:7" ht="13.5" hidden="1">
      <c r="C96" s="24"/>
      <c r="D96" s="39" t="s">
        <v>78</v>
      </c>
      <c r="E96" s="52"/>
      <c r="F96" s="52"/>
      <c r="G96" s="183" t="e">
        <f t="shared" si="6"/>
        <v>#DIV/0!</v>
      </c>
    </row>
    <row r="97" spans="3:7" ht="13.5">
      <c r="C97" s="153" t="s">
        <v>79</v>
      </c>
      <c r="D97" s="39" t="s">
        <v>80</v>
      </c>
      <c r="E97" s="52">
        <v>3399.9</v>
      </c>
      <c r="F97" s="52">
        <v>2975.4</v>
      </c>
      <c r="G97" s="183">
        <f t="shared" si="6"/>
        <v>87.51433865701932</v>
      </c>
    </row>
    <row r="98" spans="3:7" ht="13.5" hidden="1">
      <c r="C98" s="24" t="s">
        <v>81</v>
      </c>
      <c r="D98" s="39" t="s">
        <v>82</v>
      </c>
      <c r="E98" s="52"/>
      <c r="F98" s="52"/>
      <c r="G98" s="183" t="e">
        <f t="shared" si="6"/>
        <v>#DIV/0!</v>
      </c>
    </row>
    <row r="99" spans="3:7" ht="13.5" hidden="1">
      <c r="C99" s="24" t="s">
        <v>83</v>
      </c>
      <c r="D99" s="39" t="s">
        <v>84</v>
      </c>
      <c r="E99" s="52"/>
      <c r="F99" s="52"/>
      <c r="G99" s="183" t="e">
        <f t="shared" si="6"/>
        <v>#DIV/0!</v>
      </c>
    </row>
    <row r="100" spans="3:21" s="55" customFormat="1" ht="13.5">
      <c r="C100" s="154" t="s">
        <v>85</v>
      </c>
      <c r="D100" s="54" t="s">
        <v>86</v>
      </c>
      <c r="E100" s="52">
        <v>159.9</v>
      </c>
      <c r="F100" s="52">
        <v>159.9</v>
      </c>
      <c r="G100" s="183">
        <f t="shared" si="6"/>
        <v>100</v>
      </c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</row>
    <row r="101" spans="3:7" ht="13.5">
      <c r="C101" s="152" t="s">
        <v>87</v>
      </c>
      <c r="D101" s="37" t="s">
        <v>88</v>
      </c>
      <c r="E101" s="44">
        <f>SUM(E102:E105)</f>
        <v>2856.6</v>
      </c>
      <c r="F101" s="44">
        <f>SUM(F102:F105)</f>
        <v>2856.6</v>
      </c>
      <c r="G101" s="182">
        <f>F101/E101*100</f>
        <v>100</v>
      </c>
    </row>
    <row r="102" spans="3:7" ht="13.5" hidden="1">
      <c r="C102" s="153" t="s">
        <v>89</v>
      </c>
      <c r="D102" s="39" t="s">
        <v>90</v>
      </c>
      <c r="E102" s="52"/>
      <c r="F102" s="52"/>
      <c r="G102" s="189" t="e">
        <f>F102/E102*100</f>
        <v>#DIV/0!</v>
      </c>
    </row>
    <row r="103" spans="3:7" ht="13.5">
      <c r="C103" s="153" t="s">
        <v>91</v>
      </c>
      <c r="D103" s="39" t="s">
        <v>92</v>
      </c>
      <c r="E103" s="52">
        <v>1977.1</v>
      </c>
      <c r="F103" s="52">
        <v>1977.1</v>
      </c>
      <c r="G103" s="183">
        <f>F103/E103*100</f>
        <v>100</v>
      </c>
    </row>
    <row r="104" spans="3:7" ht="13.5">
      <c r="C104" s="153" t="s">
        <v>93</v>
      </c>
      <c r="D104" s="39" t="s">
        <v>94</v>
      </c>
      <c r="E104" s="52">
        <v>879.5</v>
      </c>
      <c r="F104" s="52">
        <v>879.5</v>
      </c>
      <c r="G104" s="183">
        <f>F104/E104*100</f>
        <v>100</v>
      </c>
    </row>
    <row r="105" spans="3:7" ht="13.5" hidden="1">
      <c r="C105" s="24" t="s">
        <v>95</v>
      </c>
      <c r="D105" s="39" t="s">
        <v>96</v>
      </c>
      <c r="E105" s="52"/>
      <c r="F105" s="52"/>
      <c r="G105" s="190"/>
    </row>
    <row r="106" spans="3:7" ht="13.5">
      <c r="C106" s="152" t="s">
        <v>97</v>
      </c>
      <c r="D106" s="37" t="s">
        <v>98</v>
      </c>
      <c r="E106" s="44">
        <f>SUM(E107:E108)</f>
        <v>300</v>
      </c>
      <c r="F106" s="44">
        <f>SUM(F107:F108)</f>
        <v>300</v>
      </c>
      <c r="G106" s="191">
        <f>F106/E106*100</f>
        <v>100</v>
      </c>
    </row>
    <row r="107" spans="3:7" ht="13.5" hidden="1">
      <c r="C107" s="24" t="s">
        <v>99</v>
      </c>
      <c r="D107" s="39" t="s">
        <v>100</v>
      </c>
      <c r="E107" s="52"/>
      <c r="F107" s="52"/>
      <c r="G107" s="183" t="e">
        <f>F107/E107*100</f>
        <v>#DIV/0!</v>
      </c>
    </row>
    <row r="108" spans="3:7" ht="13.5">
      <c r="C108" s="153" t="s">
        <v>101</v>
      </c>
      <c r="D108" s="39" t="s">
        <v>102</v>
      </c>
      <c r="E108" s="52">
        <v>300</v>
      </c>
      <c r="F108" s="52">
        <v>300</v>
      </c>
      <c r="G108" s="183">
        <f>F108/E108*100</f>
        <v>100</v>
      </c>
    </row>
    <row r="109" spans="3:7" ht="13.5">
      <c r="C109" s="152" t="s">
        <v>103</v>
      </c>
      <c r="D109" s="37" t="s">
        <v>104</v>
      </c>
      <c r="E109" s="44">
        <f>SUM(E110:E116)</f>
        <v>41</v>
      </c>
      <c r="F109" s="44">
        <f>SUM(F110:F116)</f>
        <v>41</v>
      </c>
      <c r="G109" s="182">
        <f>F109/E109*100</f>
        <v>100</v>
      </c>
    </row>
    <row r="110" spans="3:7" ht="13.5" hidden="1">
      <c r="C110" s="24" t="s">
        <v>105</v>
      </c>
      <c r="D110" s="39" t="s">
        <v>106</v>
      </c>
      <c r="E110" s="52"/>
      <c r="F110" s="52"/>
      <c r="G110" s="190"/>
    </row>
    <row r="111" spans="3:7" ht="13.5" hidden="1">
      <c r="C111" s="24" t="s">
        <v>107</v>
      </c>
      <c r="D111" s="39" t="s">
        <v>108</v>
      </c>
      <c r="E111" s="52"/>
      <c r="F111" s="52"/>
      <c r="G111" s="190"/>
    </row>
    <row r="112" spans="3:7" ht="13.5" hidden="1">
      <c r="C112" s="24" t="s">
        <v>109</v>
      </c>
      <c r="D112" s="39" t="s">
        <v>110</v>
      </c>
      <c r="E112" s="52"/>
      <c r="F112" s="52"/>
      <c r="G112" s="190"/>
    </row>
    <row r="113" spans="3:7" ht="13.5" hidden="1">
      <c r="C113" s="24" t="s">
        <v>111</v>
      </c>
      <c r="D113" s="39" t="s">
        <v>112</v>
      </c>
      <c r="E113" s="52"/>
      <c r="F113" s="52"/>
      <c r="G113" s="190"/>
    </row>
    <row r="114" spans="3:7" ht="13.5">
      <c r="C114" s="153" t="s">
        <v>113</v>
      </c>
      <c r="D114" s="39" t="s">
        <v>114</v>
      </c>
      <c r="E114" s="52">
        <v>41</v>
      </c>
      <c r="F114" s="52">
        <v>41</v>
      </c>
      <c r="G114" s="183">
        <f aca="true" t="shared" si="7" ref="G114:G119">F114/E114*100</f>
        <v>100</v>
      </c>
    </row>
    <row r="115" spans="3:7" ht="13.5" hidden="1">
      <c r="C115" s="153" t="s">
        <v>115</v>
      </c>
      <c r="D115" s="39" t="s">
        <v>116</v>
      </c>
      <c r="E115" s="52"/>
      <c r="F115" s="52"/>
      <c r="G115" s="183" t="e">
        <f t="shared" si="7"/>
        <v>#DIV/0!</v>
      </c>
    </row>
    <row r="116" spans="3:7" ht="13.5" hidden="1">
      <c r="C116" s="24" t="s">
        <v>117</v>
      </c>
      <c r="D116" s="39" t="s">
        <v>118</v>
      </c>
      <c r="E116" s="52"/>
      <c r="F116" s="52"/>
      <c r="G116" s="183" t="e">
        <f t="shared" si="7"/>
        <v>#DIV/0!</v>
      </c>
    </row>
    <row r="117" spans="3:7" ht="13.5">
      <c r="C117" s="152" t="s">
        <v>206</v>
      </c>
      <c r="D117" s="37" t="s">
        <v>119</v>
      </c>
      <c r="E117" s="44">
        <f>SUM(E118:E119)</f>
        <v>5104.2</v>
      </c>
      <c r="F117" s="44">
        <f>SUM(F118:F119)</f>
        <v>5104.2</v>
      </c>
      <c r="G117" s="182">
        <f t="shared" si="7"/>
        <v>100</v>
      </c>
    </row>
    <row r="118" spans="3:7" ht="13.5">
      <c r="C118" s="153" t="s">
        <v>120</v>
      </c>
      <c r="D118" s="39" t="s">
        <v>121</v>
      </c>
      <c r="E118" s="52">
        <v>5104.2</v>
      </c>
      <c r="F118" s="52">
        <v>5104.2</v>
      </c>
      <c r="G118" s="183">
        <f t="shared" si="7"/>
        <v>100</v>
      </c>
    </row>
    <row r="119" spans="3:7" ht="13.5" hidden="1">
      <c r="C119" s="153" t="s">
        <v>122</v>
      </c>
      <c r="D119" s="39" t="s">
        <v>123</v>
      </c>
      <c r="E119" s="52"/>
      <c r="F119" s="52"/>
      <c r="G119" s="189" t="e">
        <f t="shared" si="7"/>
        <v>#DIV/0!</v>
      </c>
    </row>
    <row r="120" spans="3:7" ht="13.5" hidden="1">
      <c r="C120" s="26" t="s">
        <v>124</v>
      </c>
      <c r="D120" s="40" t="s">
        <v>125</v>
      </c>
      <c r="E120" s="45">
        <f>SUM(E121:E127)</f>
        <v>0</v>
      </c>
      <c r="F120" s="45">
        <f>SUM(F121:F127)</f>
        <v>0</v>
      </c>
      <c r="G120" s="192"/>
    </row>
    <row r="121" spans="3:7" ht="13.5" hidden="1">
      <c r="C121" s="24" t="s">
        <v>126</v>
      </c>
      <c r="D121" s="39" t="s">
        <v>127</v>
      </c>
      <c r="E121" s="52"/>
      <c r="F121" s="52"/>
      <c r="G121" s="190"/>
    </row>
    <row r="122" spans="3:7" ht="13.5" hidden="1">
      <c r="C122" s="24" t="s">
        <v>128</v>
      </c>
      <c r="D122" s="39" t="s">
        <v>129</v>
      </c>
      <c r="E122" s="52"/>
      <c r="F122" s="52"/>
      <c r="G122" s="190"/>
    </row>
    <row r="123" spans="3:7" ht="13.5" hidden="1">
      <c r="C123" s="24" t="s">
        <v>130</v>
      </c>
      <c r="D123" s="39" t="s">
        <v>131</v>
      </c>
      <c r="E123" s="52"/>
      <c r="F123" s="52"/>
      <c r="G123" s="190"/>
    </row>
    <row r="124" spans="3:7" ht="13.5" hidden="1">
      <c r="C124" s="24" t="s">
        <v>132</v>
      </c>
      <c r="D124" s="39" t="s">
        <v>133</v>
      </c>
      <c r="E124" s="52"/>
      <c r="F124" s="52"/>
      <c r="G124" s="190"/>
    </row>
    <row r="125" spans="3:7" ht="13.5" hidden="1">
      <c r="C125" s="24" t="s">
        <v>134</v>
      </c>
      <c r="D125" s="39" t="s">
        <v>135</v>
      </c>
      <c r="E125" s="52"/>
      <c r="F125" s="52"/>
      <c r="G125" s="190"/>
    </row>
    <row r="126" spans="3:7" ht="13.5" hidden="1">
      <c r="C126" s="24" t="s">
        <v>136</v>
      </c>
      <c r="D126" s="39" t="s">
        <v>137</v>
      </c>
      <c r="E126" s="52"/>
      <c r="F126" s="52"/>
      <c r="G126" s="190"/>
    </row>
    <row r="127" spans="3:7" ht="13.5" hidden="1">
      <c r="C127" s="24" t="s">
        <v>138</v>
      </c>
      <c r="D127" s="39" t="s">
        <v>139</v>
      </c>
      <c r="E127" s="52"/>
      <c r="F127" s="52"/>
      <c r="G127" s="190"/>
    </row>
    <row r="128" spans="3:7" ht="13.5" hidden="1">
      <c r="C128" s="152" t="s">
        <v>140</v>
      </c>
      <c r="D128" s="37" t="s">
        <v>141</v>
      </c>
      <c r="E128" s="44">
        <f>SUM(E129:E133)</f>
        <v>0</v>
      </c>
      <c r="F128" s="44">
        <f>SUM(F129:F133)</f>
        <v>0</v>
      </c>
      <c r="G128" s="193" t="e">
        <f aca="true" t="shared" si="8" ref="G128:G143">F128/E128*100</f>
        <v>#DIV/0!</v>
      </c>
    </row>
    <row r="129" spans="3:7" ht="13.5" hidden="1">
      <c r="C129" s="153" t="s">
        <v>142</v>
      </c>
      <c r="D129" s="39" t="s">
        <v>143</v>
      </c>
      <c r="E129" s="52"/>
      <c r="F129" s="52"/>
      <c r="G129" s="189" t="e">
        <f t="shared" si="8"/>
        <v>#DIV/0!</v>
      </c>
    </row>
    <row r="130" spans="3:7" ht="13.5" hidden="1">
      <c r="C130" s="153" t="s">
        <v>144</v>
      </c>
      <c r="D130" s="39" t="s">
        <v>145</v>
      </c>
      <c r="E130" s="52"/>
      <c r="F130" s="52"/>
      <c r="G130" s="189" t="e">
        <f t="shared" si="8"/>
        <v>#DIV/0!</v>
      </c>
    </row>
    <row r="131" spans="3:7" ht="13.5" hidden="1">
      <c r="C131" s="153" t="s">
        <v>146</v>
      </c>
      <c r="D131" s="39" t="s">
        <v>147</v>
      </c>
      <c r="E131" s="52"/>
      <c r="F131" s="52"/>
      <c r="G131" s="189" t="e">
        <f t="shared" si="8"/>
        <v>#DIV/0!</v>
      </c>
    </row>
    <row r="132" spans="3:7" ht="13.5" hidden="1">
      <c r="C132" s="153" t="s">
        <v>148</v>
      </c>
      <c r="D132" s="39" t="s">
        <v>149</v>
      </c>
      <c r="E132" s="52"/>
      <c r="F132" s="52"/>
      <c r="G132" s="189" t="e">
        <f t="shared" si="8"/>
        <v>#DIV/0!</v>
      </c>
    </row>
    <row r="133" spans="3:7" ht="13.5" hidden="1">
      <c r="C133" s="153" t="s">
        <v>150</v>
      </c>
      <c r="D133" s="39" t="s">
        <v>151</v>
      </c>
      <c r="E133" s="52"/>
      <c r="F133" s="52"/>
      <c r="G133" s="189" t="e">
        <f t="shared" si="8"/>
        <v>#DIV/0!</v>
      </c>
    </row>
    <row r="134" spans="3:7" ht="13.5">
      <c r="C134" s="152" t="s">
        <v>152</v>
      </c>
      <c r="D134" s="37" t="s">
        <v>153</v>
      </c>
      <c r="E134" s="44">
        <f>SUM(E135:E138)</f>
        <v>15</v>
      </c>
      <c r="F134" s="44">
        <f>SUM(F135:F138)</f>
        <v>15</v>
      </c>
      <c r="G134" s="191">
        <f t="shared" si="8"/>
        <v>100</v>
      </c>
    </row>
    <row r="135" spans="3:7" ht="13.5" hidden="1">
      <c r="C135" s="153" t="s">
        <v>154</v>
      </c>
      <c r="D135" s="39" t="s">
        <v>155</v>
      </c>
      <c r="E135" s="52"/>
      <c r="F135" s="52"/>
      <c r="G135" s="189" t="e">
        <f t="shared" si="8"/>
        <v>#DIV/0!</v>
      </c>
    </row>
    <row r="136" spans="3:7" ht="13.5" hidden="1">
      <c r="C136" s="153" t="s">
        <v>156</v>
      </c>
      <c r="D136" s="39" t="s">
        <v>157</v>
      </c>
      <c r="E136" s="52"/>
      <c r="F136" s="52"/>
      <c r="G136" s="189" t="e">
        <f t="shared" si="8"/>
        <v>#DIV/0!</v>
      </c>
    </row>
    <row r="137" spans="3:7" ht="13.5" hidden="1">
      <c r="C137" s="153" t="s">
        <v>158</v>
      </c>
      <c r="D137" s="39" t="s">
        <v>159</v>
      </c>
      <c r="E137" s="52"/>
      <c r="F137" s="52"/>
      <c r="G137" s="189" t="e">
        <f t="shared" si="8"/>
        <v>#DIV/0!</v>
      </c>
    </row>
    <row r="138" spans="3:7" ht="13.5">
      <c r="C138" s="153" t="s">
        <v>160</v>
      </c>
      <c r="D138" s="39" t="s">
        <v>161</v>
      </c>
      <c r="E138" s="52">
        <v>15</v>
      </c>
      <c r="F138" s="52">
        <v>15</v>
      </c>
      <c r="G138" s="188">
        <f t="shared" si="8"/>
        <v>100</v>
      </c>
    </row>
    <row r="139" spans="3:7" ht="13.5" hidden="1">
      <c r="C139" s="23" t="s">
        <v>162</v>
      </c>
      <c r="D139" s="37" t="s">
        <v>163</v>
      </c>
      <c r="E139" s="44">
        <f>SUM(E140:E141)</f>
        <v>0</v>
      </c>
      <c r="F139" s="44">
        <f>SUM(F140:F141)</f>
        <v>0</v>
      </c>
      <c r="G139" s="191" t="e">
        <f t="shared" si="8"/>
        <v>#DIV/0!</v>
      </c>
    </row>
    <row r="140" spans="3:7" ht="13.5" hidden="1">
      <c r="C140" s="24" t="s">
        <v>164</v>
      </c>
      <c r="D140" s="39" t="s">
        <v>165</v>
      </c>
      <c r="E140" s="52"/>
      <c r="F140" s="52"/>
      <c r="G140" s="188" t="e">
        <f t="shared" si="8"/>
        <v>#DIV/0!</v>
      </c>
    </row>
    <row r="141" spans="3:7" ht="13.5" hidden="1">
      <c r="C141" s="24" t="s">
        <v>166</v>
      </c>
      <c r="D141" s="39" t="s">
        <v>167</v>
      </c>
      <c r="E141" s="52"/>
      <c r="F141" s="52"/>
      <c r="G141" s="188" t="e">
        <f t="shared" si="8"/>
        <v>#DIV/0!</v>
      </c>
    </row>
    <row r="142" spans="3:7" ht="13.5">
      <c r="C142" s="152" t="s">
        <v>269</v>
      </c>
      <c r="D142" s="37" t="s">
        <v>168</v>
      </c>
      <c r="E142" s="44">
        <f>SUM(E143)</f>
        <v>1</v>
      </c>
      <c r="F142" s="44">
        <f>SUM(F143)</f>
        <v>0</v>
      </c>
      <c r="G142" s="182">
        <f t="shared" si="8"/>
        <v>0</v>
      </c>
    </row>
    <row r="143" spans="3:7" ht="13.5">
      <c r="C143" s="153" t="s">
        <v>270</v>
      </c>
      <c r="D143" s="39" t="s">
        <v>169</v>
      </c>
      <c r="E143" s="52">
        <v>1</v>
      </c>
      <c r="F143" s="52">
        <v>0</v>
      </c>
      <c r="G143" s="183">
        <f t="shared" si="8"/>
        <v>0</v>
      </c>
    </row>
    <row r="144" spans="3:7" ht="25.5" hidden="1">
      <c r="C144" s="26" t="s">
        <v>170</v>
      </c>
      <c r="D144" s="40" t="s">
        <v>171</v>
      </c>
      <c r="E144" s="27">
        <f>SUM(E145:E147)</f>
        <v>0</v>
      </c>
      <c r="F144" s="27">
        <f>SUM(F145:F147)</f>
        <v>0</v>
      </c>
      <c r="G144" s="194"/>
    </row>
    <row r="145" spans="3:7" ht="13.5" hidden="1">
      <c r="C145" s="24" t="s">
        <v>172</v>
      </c>
      <c r="D145" s="39" t="s">
        <v>173</v>
      </c>
      <c r="E145" s="25"/>
      <c r="F145" s="25"/>
      <c r="G145" s="195"/>
    </row>
    <row r="146" spans="3:7" ht="13.5" hidden="1">
      <c r="C146" s="24" t="s">
        <v>174</v>
      </c>
      <c r="D146" s="39" t="s">
        <v>175</v>
      </c>
      <c r="E146" s="25"/>
      <c r="F146" s="25"/>
      <c r="G146" s="195"/>
    </row>
    <row r="147" spans="3:7" ht="13.5" hidden="1">
      <c r="C147" s="24" t="s">
        <v>176</v>
      </c>
      <c r="D147" s="39" t="s">
        <v>177</v>
      </c>
      <c r="E147" s="25"/>
      <c r="F147" s="25"/>
      <c r="G147" s="196"/>
    </row>
    <row r="148" spans="3:8" ht="15.75">
      <c r="C148" s="167" t="s">
        <v>178</v>
      </c>
      <c r="D148" s="161" t="s">
        <v>179</v>
      </c>
      <c r="E148" s="168">
        <f>E72+E82+E85+E90+E101+E106+E109+E117+E120+E128+E134+E139+E142+E144</f>
        <v>23627.8</v>
      </c>
      <c r="F148" s="168">
        <f>F72+F82+F85+F90+F101+F106+F109+F117+F120+F128+F134+F139+F142+F144</f>
        <v>23192.3</v>
      </c>
      <c r="G148" s="169">
        <f>F148/E148*100</f>
        <v>98.15683220613006</v>
      </c>
      <c r="H148" s="178"/>
    </row>
    <row r="149" spans="3:7" ht="15.75">
      <c r="C149" s="163" t="s">
        <v>180</v>
      </c>
      <c r="D149" s="164"/>
      <c r="E149" s="165">
        <f>E67-E148</f>
        <v>-4682.5</v>
      </c>
      <c r="F149" s="165">
        <f>F67-F148</f>
        <v>-4402.700000000001</v>
      </c>
      <c r="G149" s="166">
        <f>IF(E149=0,"",(F149/E149*100))</f>
        <v>94.02455953016553</v>
      </c>
    </row>
    <row r="150" spans="3:8" ht="13.5">
      <c r="C150" s="155" t="s">
        <v>181</v>
      </c>
      <c r="D150" s="28" t="s">
        <v>182</v>
      </c>
      <c r="E150" s="53">
        <f>E151+E153+E158+E163+E168</f>
        <v>4682.500000000001</v>
      </c>
      <c r="F150" s="53">
        <f>F151+F153+F158+F163+F168</f>
        <v>4402.700000000001</v>
      </c>
      <c r="G150" s="41">
        <f aca="true" t="shared" si="9" ref="G150:G167">IF(E150=0,"",(F150/E150*100))</f>
        <v>94.0245595301655</v>
      </c>
      <c r="H150" s="179"/>
    </row>
    <row r="151" spans="3:7" ht="51" hidden="1">
      <c r="C151" s="29" t="s">
        <v>183</v>
      </c>
      <c r="D151" s="30" t="s">
        <v>184</v>
      </c>
      <c r="E151" s="45">
        <f>E152</f>
        <v>0</v>
      </c>
      <c r="F151" s="45">
        <f>F152</f>
        <v>0</v>
      </c>
      <c r="G151" s="43">
        <f t="shared" si="9"/>
      </c>
    </row>
    <row r="152" spans="3:7" ht="25.5" hidden="1">
      <c r="C152" s="31" t="s">
        <v>185</v>
      </c>
      <c r="D152" s="32" t="s">
        <v>186</v>
      </c>
      <c r="E152" s="46"/>
      <c r="F152" s="46"/>
      <c r="G152" s="42">
        <f t="shared" si="9"/>
      </c>
    </row>
    <row r="153" spans="3:7" ht="13.5">
      <c r="C153" s="156" t="s">
        <v>187</v>
      </c>
      <c r="D153" s="33" t="s">
        <v>224</v>
      </c>
      <c r="E153" s="45">
        <f>E154+E156+E155+E157</f>
        <v>279.8</v>
      </c>
      <c r="F153" s="45">
        <f>F154+F156+F155+F157</f>
        <v>0</v>
      </c>
      <c r="G153" s="43">
        <f t="shared" si="9"/>
        <v>0</v>
      </c>
    </row>
    <row r="154" spans="3:7" ht="13.5" hidden="1">
      <c r="C154" s="31" t="s">
        <v>188</v>
      </c>
      <c r="D154" s="34" t="s">
        <v>189</v>
      </c>
      <c r="E154" s="47"/>
      <c r="F154" s="47"/>
      <c r="G154" s="42">
        <f t="shared" si="9"/>
      </c>
    </row>
    <row r="155" spans="3:7" ht="13.5">
      <c r="C155" s="157" t="s">
        <v>282</v>
      </c>
      <c r="D155" s="34" t="s">
        <v>286</v>
      </c>
      <c r="E155" s="47">
        <v>279.8</v>
      </c>
      <c r="F155" s="47">
        <v>0</v>
      </c>
      <c r="G155" s="42">
        <f t="shared" si="9"/>
        <v>0</v>
      </c>
    </row>
    <row r="156" spans="3:7" ht="13.5" hidden="1">
      <c r="C156" s="35" t="s">
        <v>190</v>
      </c>
      <c r="D156" s="32" t="s">
        <v>191</v>
      </c>
      <c r="E156" s="47"/>
      <c r="F156" s="47"/>
      <c r="G156" s="42">
        <f t="shared" si="9"/>
      </c>
    </row>
    <row r="157" spans="3:7" ht="25.5" hidden="1">
      <c r="C157" s="35" t="s">
        <v>192</v>
      </c>
      <c r="D157" s="32" t="s">
        <v>193</v>
      </c>
      <c r="E157" s="47">
        <v>0</v>
      </c>
      <c r="F157" s="47">
        <v>0</v>
      </c>
      <c r="G157" s="42">
        <f t="shared" si="9"/>
      </c>
    </row>
    <row r="158" spans="3:7" ht="14.25" customHeight="1" hidden="1">
      <c r="C158" s="156" t="s">
        <v>194</v>
      </c>
      <c r="D158" s="33" t="s">
        <v>225</v>
      </c>
      <c r="E158" s="45">
        <f>E159+E161+E162+E160</f>
        <v>0</v>
      </c>
      <c r="F158" s="45">
        <f>F159+F161+F162+F160</f>
        <v>0</v>
      </c>
      <c r="G158" s="43">
        <v>0</v>
      </c>
    </row>
    <row r="159" spans="3:7" ht="25.5" hidden="1">
      <c r="C159" s="31" t="s">
        <v>195</v>
      </c>
      <c r="D159" s="34" t="s">
        <v>196</v>
      </c>
      <c r="E159" s="46"/>
      <c r="F159" s="46"/>
      <c r="G159" s="42">
        <f t="shared" si="9"/>
      </c>
    </row>
    <row r="160" spans="3:7" ht="25.5" hidden="1">
      <c r="C160" s="31" t="s">
        <v>197</v>
      </c>
      <c r="D160" s="34" t="s">
        <v>198</v>
      </c>
      <c r="E160" s="46">
        <v>0</v>
      </c>
      <c r="F160" s="46">
        <v>0</v>
      </c>
      <c r="G160" s="42">
        <f t="shared" si="9"/>
      </c>
    </row>
    <row r="161" spans="3:7" ht="26.25" customHeight="1" hidden="1">
      <c r="C161" s="157" t="s">
        <v>283</v>
      </c>
      <c r="D161" s="34" t="s">
        <v>287</v>
      </c>
      <c r="E161" s="47"/>
      <c r="F161" s="47"/>
      <c r="G161" s="42">
        <v>0</v>
      </c>
    </row>
    <row r="162" spans="3:7" ht="25.5" hidden="1">
      <c r="C162" s="31" t="s">
        <v>199</v>
      </c>
      <c r="D162" s="34" t="s">
        <v>200</v>
      </c>
      <c r="E162" s="47">
        <v>0</v>
      </c>
      <c r="F162" s="47">
        <v>0</v>
      </c>
      <c r="G162" s="42">
        <v>0</v>
      </c>
    </row>
    <row r="163" spans="3:7" ht="13.5">
      <c r="C163" s="156" t="s">
        <v>201</v>
      </c>
      <c r="D163" s="33" t="s">
        <v>202</v>
      </c>
      <c r="E163" s="48">
        <f>E165+E167</f>
        <v>4402.700000000001</v>
      </c>
      <c r="F163" s="48">
        <f>F165+F167</f>
        <v>4402.700000000001</v>
      </c>
      <c r="G163" s="43">
        <f t="shared" si="9"/>
        <v>100</v>
      </c>
    </row>
    <row r="164" spans="3:7" ht="13.5" hidden="1">
      <c r="C164" s="31" t="s">
        <v>203</v>
      </c>
      <c r="D164" s="34" t="s">
        <v>204</v>
      </c>
      <c r="E164" s="47"/>
      <c r="F164" s="47"/>
      <c r="G164" s="42">
        <f t="shared" si="9"/>
      </c>
    </row>
    <row r="165" spans="3:7" ht="13.5">
      <c r="C165" s="157" t="s">
        <v>284</v>
      </c>
      <c r="D165" s="34" t="s">
        <v>288</v>
      </c>
      <c r="E165" s="46">
        <v>-19225.1</v>
      </c>
      <c r="F165" s="46">
        <v>-18789.6</v>
      </c>
      <c r="G165" s="42">
        <f t="shared" si="9"/>
        <v>97.73473219905227</v>
      </c>
    </row>
    <row r="166" spans="3:7" ht="13.5" hidden="1">
      <c r="C166" s="36" t="s">
        <v>285</v>
      </c>
      <c r="D166" s="34" t="s">
        <v>205</v>
      </c>
      <c r="E166" s="46"/>
      <c r="F166" s="46"/>
      <c r="G166" s="42">
        <f t="shared" si="9"/>
      </c>
    </row>
    <row r="167" spans="3:7" ht="13.5">
      <c r="C167" s="157" t="s">
        <v>285</v>
      </c>
      <c r="D167" s="34" t="s">
        <v>289</v>
      </c>
      <c r="E167" s="46">
        <v>23627.8</v>
      </c>
      <c r="F167" s="46">
        <v>23192.3</v>
      </c>
      <c r="G167" s="42">
        <f t="shared" si="9"/>
        <v>98.15683220613006</v>
      </c>
    </row>
  </sheetData>
  <sheetProtection/>
  <mergeCells count="7">
    <mergeCell ref="F5:F6"/>
    <mergeCell ref="G5:G6"/>
    <mergeCell ref="C2:G2"/>
    <mergeCell ref="A5:B5"/>
    <mergeCell ref="C5:C6"/>
    <mergeCell ref="E5:E6"/>
    <mergeCell ref="D5:D6"/>
  </mergeCells>
  <printOptions/>
  <pageMargins left="0.984251968503937" right="0.3937007874015748" top="0.3937007874015748" bottom="0.5905511811023623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Веселова</cp:lastModifiedBy>
  <cp:lastPrinted>2020-11-11T06:10:58Z</cp:lastPrinted>
  <dcterms:created xsi:type="dcterms:W3CDTF">1996-10-08T23:32:33Z</dcterms:created>
  <dcterms:modified xsi:type="dcterms:W3CDTF">2020-11-11T06:11:02Z</dcterms:modified>
  <cp:category/>
  <cp:version/>
  <cp:contentType/>
  <cp:contentStatus/>
</cp:coreProperties>
</file>