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'Вд'!$A$1:$E$74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6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<sst xmlns="http://schemas.openxmlformats.org/spreadsheetml/2006/main" count="137" uniqueCount="130">
  <si>
    <t>тыс. руб.</t>
  </si>
  <si>
    <t>Наименование платежей</t>
  </si>
  <si>
    <t>Код 
бюджетной классификации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</si>
  <si>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</si>
  <si>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</si>
  <si>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</si>
  <si>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</si>
  <si>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</si>
  <si>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</si>
  <si>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</si>
  <si>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</si>
  <si>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</si>
  <si>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</si>
  <si>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</si>
  <si>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</si>
  <si>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</si>
  <si>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</si>
  <si>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</si>
  <si>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</si>
  <si>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</si>
  <si>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</si>
  <si>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</si>
  <si>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</si>
  <si>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</si>
  <si>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</si>
  <si>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</si>
  <si>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</si>
  <si>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</si>
  <si>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</si>
  <si>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</si>
  <si>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</si>
  <si>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</si>
  <si>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</si>
  <si>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</si>
  <si>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</si>
  <si>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</si>
  <si>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</si>
  <si>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</si>
  <si>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</si>
  <si>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</si>
  <si>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</si>
  <si>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</si>
  <si>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</si>
  <si>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</si>
  <si>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</si>
  <si>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</si>
  <si>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</si>
  <si>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</si>
  <si>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</si>
  <si>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</si>
  <si>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</si>
  <si>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</si>
  <si>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</si>
  <si>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</si>
  <si>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</si>
  <si>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</si>
  <si>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</si>
  <si>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</si>
  <si>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</si>
  <si>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</si>
  <si>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</si>
  <si>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</si>
  <si>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</si>
  <si>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</si>
  <si>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</si>
  <si>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000 1 00 00000 00 0000 000</t>
  </si>
  <si>
    <t>000 1 01 00000 00 0000 000</t>
  </si>
  <si>
    <t>182 1 01 02000 00 0000 000</t>
  </si>
  <si>
    <t>182 1 01 02010 01 0000 110</t>
  </si>
  <si>
    <t>182 1 01 02030 01 0000 110</t>
  </si>
  <si>
    <t>100 1 03 02230 01 0000 110</t>
  </si>
  <si>
    <t>000 1 03 00000 00 0000 000</t>
  </si>
  <si>
    <t>000 1 03 02000 01 0000 110</t>
  </si>
  <si>
    <t>100 1 03 02240 01 0000 110</t>
  </si>
  <si>
    <t>100 1 03 02250 01 0000 110</t>
  </si>
  <si>
    <t>100 1 03 02260 01 0000 110</t>
  </si>
  <si>
    <t>000 1 06 00000 00 0000 000</t>
  </si>
  <si>
    <t>000 1 06 01000 00 0000 000</t>
  </si>
  <si>
    <t>182 1 06 01030 13 0000 110</t>
  </si>
  <si>
    <t>000 1 06 06000 00 0000 000</t>
  </si>
  <si>
    <t>182 1 06 06033 13 0000 110</t>
  </si>
  <si>
    <t>182 1 06 06043 13 0000 110</t>
  </si>
  <si>
    <t>000 1 08 00000 00 0000 000</t>
  </si>
  <si>
    <t>000 1 08 04000 01 0000 110</t>
  </si>
  <si>
    <t>903 1 08 04020 01 0000 110</t>
  </si>
  <si>
    <t>000 1 11 00000 00 0000 000</t>
  </si>
  <si>
    <t>966 1 11 05013 13 0000 120</t>
  </si>
  <si>
    <t>903 1 11 09045 13 0000 120</t>
  </si>
  <si>
    <t>000 1 13 00000 00 0000 000</t>
  </si>
  <si>
    <t>000 1 13 01990 00 0000 130</t>
  </si>
  <si>
    <t>903 1 13 01995 13 0000 130</t>
  </si>
  <si>
    <t>000 1 14 00000 00 0000 000</t>
  </si>
  <si>
    <t>000 1 14 06000 00 0000 430</t>
  </si>
  <si>
    <t>903 1 14 06013 13 0000 430</t>
  </si>
  <si>
    <t>966 1 14 06013 13 0000 430</t>
  </si>
  <si>
    <t>000 1 16 00000 0000 00 000</t>
  </si>
  <si>
    <t>832 1 16 33050 13 0000 140</t>
  </si>
  <si>
    <t>903 1 16 33050 13 0000 140</t>
  </si>
  <si>
    <t>903 1 16 90050 13 0000 140</t>
  </si>
  <si>
    <t>000 2 00 00000 00 0000 000</t>
  </si>
  <si>
    <t>000 2 02 00000 00 0000 000</t>
  </si>
  <si>
    <t>000 2 02 02000 00 0000 151</t>
  </si>
  <si>
    <t>000 2 02 02999 00 0000 151</t>
  </si>
  <si>
    <t>903 2 02 02999 13 0000 151</t>
  </si>
  <si>
    <t>903 1 11 05013 13 0000 120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</si>
  <si>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</si>
  <si>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000 2 19 00000 00 0000 000</t>
  </si>
  <si>
    <t>000 2 19 05000 00 0000 151</t>
  </si>
  <si>
    <t>903 2 19 05000 13 0000 151</t>
  </si>
  <si>
    <t>ПРОЧИЕ НЕНАЛОГОВЫЕ ДОХОДЫ</t>
  </si>
  <si>
    <t>000 1 17 00000 0000 00 000</t>
  </si>
  <si>
    <t>Невыясненные поступления, зачисляемые в бюджеты городских поселений</t>
  </si>
  <si>
    <t>903 1 17 01050 13 0000 180</t>
  </si>
  <si>
    <t>Приложение № 1 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</si>
  <si>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Отчет об исполнении доходов бюджета Видимского муниципального образования 
по кодам классификации доходов бюджетов за 1 квартал 2017 года</t>
  </si>
  <si>
    <t>Исполнение за 1 квартал 2017 года</t>
  </si>
  <si>
    <t>План на 2017 год</t>
  </si>
  <si>
    <t>-</t>
  </si>
  <si>
    <t>000 2 02 15001 00 0000 151</t>
  </si>
  <si>
    <t>903 2 02 15001 13 0000 151</t>
  </si>
  <si>
    <t>000 2 02 30000 00 0000 151</t>
  </si>
  <si>
    <t>000 2 02 35118 00 0000 151</t>
  </si>
  <si>
    <t>903 2 02 35118 13 0000 151</t>
  </si>
  <si>
    <t>000 1 11 05000 00 0000 000</t>
  </si>
  <si>
    <t>000 1 11 09000 00 0000 120</t>
  </si>
  <si>
    <t>000 2 02 10000 00 0000 151</t>
  </si>
  <si>
    <t>Дотации бюджетам бюджетной системы Российской Федерации</t>
  </si>
  <si>
    <t xml:space="preserve">Субвенции бюджетам бюджетной системыРоссийской Федерации </t>
  </si>
  <si>
    <t>000 2 02 30024 00 0000 151</t>
  </si>
  <si>
    <t>903 2 02 30024 13 0000 151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</si>
</sst>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59" applyNumberFormat="1" applyFont="1" applyFill="1" applyAlignment="1" applyProtection="1">
      <alignment horizontal="centerContinuous" vertical="center"/>
      <protection hidden="1"/>
    </xf>
    <xf numFmtId="0" fontId="5" fillId="0" borderId="0" xfId="59" applyFont="1" applyAlignment="1">
      <alignment vertical="center"/>
      <protection/>
    </xf>
    <xf numFmtId="0" fontId="6" fillId="0" borderId="0" xfId="53" applyFont="1" applyFill="1" applyAlignment="1" applyProtection="1">
      <alignment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9" applyFont="1" applyFill="1" applyAlignment="1" applyProtection="1">
      <alignment vertical="center"/>
      <protection hidden="1"/>
    </xf>
    <xf numFmtId="0" fontId="9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0" fontId="15" fillId="0" borderId="0" xfId="59" applyFont="1" applyAlignment="1">
      <alignment vertical="center"/>
      <protection/>
    </xf>
    <xf numFmtId="49" fontId="1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 indent="1"/>
    </xf>
    <xf numFmtId="0" fontId="12" fillId="0" borderId="0" xfId="55" applyFont="1" applyAlignment="1">
      <alignment vertical="center"/>
      <protection/>
    </xf>
    <xf numFmtId="0" fontId="17" fillId="0" borderId="10" xfId="0" applyFont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216" fontId="10" fillId="34" borderId="10" xfId="0" applyNumberFormat="1" applyFont="1" applyFill="1" applyBorder="1" applyAlignment="1">
      <alignment horizontal="center" vertical="center" wrapText="1"/>
    </xf>
    <xf numFmtId="0" fontId="18" fillId="0" borderId="0" xfId="59" applyFont="1" applyAlignment="1">
      <alignment vertical="center"/>
      <protection/>
    </xf>
    <xf numFmtId="0" fontId="19" fillId="0" borderId="0" xfId="59" applyFont="1" applyFill="1" applyAlignment="1" applyProtection="1">
      <alignment vertical="center"/>
      <protection hidden="1"/>
    </xf>
    <xf numFmtId="0" fontId="15" fillId="0" borderId="0" xfId="58" applyFont="1" applyAlignment="1">
      <alignment vertical="center"/>
      <protection/>
    </xf>
    <xf numFmtId="0" fontId="13" fillId="35" borderId="10" xfId="59" applyNumberFormat="1" applyFont="1" applyFill="1" applyBorder="1" applyAlignment="1" applyProtection="1">
      <alignment horizontal="left" vertical="center" wrapText="1"/>
      <protection hidden="1"/>
    </xf>
    <xf numFmtId="3" fontId="13" fillId="35" borderId="10" xfId="59" applyNumberFormat="1" applyFont="1" applyFill="1" applyBorder="1" applyAlignment="1">
      <alignment vertical="center"/>
      <protection/>
    </xf>
    <xf numFmtId="0" fontId="10" fillId="32" borderId="10" xfId="59" applyNumberFormat="1" applyFont="1" applyFill="1" applyBorder="1" applyAlignment="1" applyProtection="1">
      <alignment horizontal="left" vertical="center" wrapText="1" indent="1"/>
      <protection hidden="1"/>
    </xf>
    <xf numFmtId="3" fontId="10" fillId="32" borderId="10" xfId="59" applyNumberFormat="1" applyFont="1" applyFill="1" applyBorder="1" applyAlignment="1">
      <alignment horizontal="right" vertical="center"/>
      <protection/>
    </xf>
    <xf numFmtId="3" fontId="10" fillId="0" borderId="10" xfId="59" applyNumberFormat="1" applyFont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3" fontId="16" fillId="0" borderId="10" xfId="59" applyNumberFormat="1" applyFont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49" fontId="10" fillId="32" borderId="10" xfId="62" applyNumberFormat="1" applyFont="1" applyFill="1" applyBorder="1" applyAlignment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3"/>
      <protection locked="0"/>
    </xf>
    <xf numFmtId="0" fontId="10" fillId="32" borderId="10" xfId="61" applyFont="1" applyFill="1" applyBorder="1" applyAlignment="1">
      <alignment horizontal="left" vertical="center" indent="1"/>
      <protection/>
    </xf>
    <xf numFmtId="0" fontId="16" fillId="0" borderId="10" xfId="61" applyFont="1" applyBorder="1" applyAlignment="1">
      <alignment horizontal="left" vertical="center" wrapText="1" indent="3"/>
      <protection/>
    </xf>
    <xf numFmtId="0" fontId="10" fillId="33" borderId="10" xfId="60" applyFont="1" applyFill="1" applyBorder="1" applyAlignment="1">
      <alignment vertical="center" wrapText="1"/>
      <protection/>
    </xf>
    <xf numFmtId="3" fontId="10" fillId="33" borderId="10" xfId="59" applyNumberFormat="1" applyFont="1" applyFill="1" applyBorder="1" applyAlignment="1">
      <alignment horizontal="right" vertical="center"/>
      <protection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2" borderId="10" xfId="61" applyFont="1" applyFill="1" applyBorder="1" applyAlignment="1">
      <alignment horizontal="left" vertical="center" wrapText="1" indent="1"/>
      <protection/>
    </xf>
    <xf numFmtId="0" fontId="9" fillId="32" borderId="10" xfId="0" applyFont="1" applyFill="1" applyBorder="1" applyAlignment="1">
      <alignment vertical="center" wrapText="1"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3"/>
    </xf>
    <xf numFmtId="3" fontId="16" fillId="0" borderId="10" xfId="55" applyNumberFormat="1" applyFont="1" applyBorder="1" applyAlignment="1">
      <alignment horizontal="right" vertical="center"/>
      <protection/>
    </xf>
    <xf numFmtId="0" fontId="16" fillId="33" borderId="10" xfId="0" applyFont="1" applyFill="1" applyBorder="1" applyAlignment="1">
      <alignment vertical="center" wrapText="1"/>
    </xf>
    <xf numFmtId="3" fontId="16" fillId="33" borderId="10" xfId="55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2"/>
    </xf>
    <xf numFmtId="3" fontId="16" fillId="36" borderId="10" xfId="59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left" vertical="center" wrapText="1" indent="2"/>
    </xf>
    <xf numFmtId="49" fontId="16" fillId="33" borderId="10" xfId="0" applyNumberFormat="1" applyFont="1" applyFill="1" applyBorder="1" applyAlignment="1">
      <alignment horizontal="left" vertical="center" wrapText="1" indent="1"/>
    </xf>
    <xf numFmtId="3" fontId="10" fillId="33" borderId="10" xfId="55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2"/>
    </xf>
    <xf numFmtId="0" fontId="9" fillId="34" borderId="10" xfId="0" applyFont="1" applyFill="1" applyBorder="1" applyAlignment="1">
      <alignment horizontal="left" vertical="center" wrapText="1"/>
    </xf>
    <xf numFmtId="0" fontId="13" fillId="35" borderId="10" xfId="59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 applyProtection="1">
      <alignment horizontal="left" vertical="center" wrapText="1" indent="3"/>
      <protection locked="0"/>
    </xf>
    <xf numFmtId="0" fontId="22" fillId="0" borderId="10" xfId="0" applyFont="1" applyFill="1" applyBorder="1" applyAlignment="1">
      <alignment horizontal="center" vertical="center"/>
    </xf>
    <xf numFmtId="0" fontId="5" fillId="0" borderId="0" xfId="56" applyFont="1" applyAlignment="1">
      <alignment vertical="center"/>
      <protection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62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49" fontId="22" fillId="0" borderId="10" xfId="61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206" fontId="13" fillId="35" borderId="10" xfId="59" applyNumberFormat="1" applyFont="1" applyFill="1" applyBorder="1" applyAlignment="1">
      <alignment vertical="center"/>
      <protection/>
    </xf>
    <xf numFmtId="206" fontId="10" fillId="32" borderId="10" xfId="59" applyNumberFormat="1" applyFont="1" applyFill="1" applyBorder="1" applyAlignment="1">
      <alignment horizontal="right" vertical="center"/>
      <protection/>
    </xf>
    <xf numFmtId="206" fontId="16" fillId="0" borderId="10" xfId="59" applyNumberFormat="1" applyFont="1" applyBorder="1" applyAlignment="1">
      <alignment horizontal="right" vertical="center"/>
      <protection/>
    </xf>
    <xf numFmtId="206" fontId="16" fillId="0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2" borderId="10" xfId="59" applyNumberFormat="1" applyFont="1" applyFill="1" applyBorder="1" applyAlignment="1" applyProtection="1">
      <alignment horizontal="right" vertical="center" wrapText="1"/>
      <protection hidden="1"/>
    </xf>
    <xf numFmtId="206" fontId="10" fillId="33" borderId="10" xfId="59" applyNumberFormat="1" applyFont="1" applyFill="1" applyBorder="1" applyAlignment="1">
      <alignment horizontal="right" vertical="center"/>
      <protection/>
    </xf>
    <xf numFmtId="206" fontId="16" fillId="0" borderId="10" xfId="56" applyNumberFormat="1" applyFont="1" applyFill="1" applyBorder="1" applyAlignment="1">
      <alignment horizontal="right" vertical="center"/>
      <protection/>
    </xf>
    <xf numFmtId="206" fontId="13" fillId="35" borderId="10" xfId="59" applyNumberFormat="1" applyFont="1" applyFill="1" applyBorder="1" applyAlignment="1">
      <alignment horizontal="right" vertical="center"/>
      <protection/>
    </xf>
    <xf numFmtId="206" fontId="10" fillId="32" borderId="10" xfId="54" applyNumberFormat="1" applyFont="1" applyFill="1" applyBorder="1" applyAlignment="1">
      <alignment horizontal="right" vertical="center"/>
      <protection/>
    </xf>
    <xf numFmtId="206" fontId="10" fillId="32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Border="1" applyAlignment="1">
      <alignment horizontal="right" vertical="center"/>
      <protection/>
    </xf>
    <xf numFmtId="206" fontId="16" fillId="0" borderId="10" xfId="55" applyNumberFormat="1" applyFont="1" applyBorder="1" applyAlignment="1">
      <alignment horizontal="right" vertical="center"/>
      <protection/>
    </xf>
    <xf numFmtId="206" fontId="16" fillId="33" borderId="10" xfId="55" applyNumberFormat="1" applyFont="1" applyFill="1" applyBorder="1" applyAlignment="1">
      <alignment horizontal="right" vertical="center"/>
      <protection/>
    </xf>
    <xf numFmtId="206" fontId="10" fillId="0" borderId="10" xfId="55" applyNumberFormat="1" applyFont="1" applyFill="1" applyBorder="1" applyAlignment="1">
      <alignment horizontal="right" vertical="center"/>
      <protection/>
    </xf>
    <xf numFmtId="206" fontId="10" fillId="33" borderId="10" xfId="55" applyNumberFormat="1" applyFont="1" applyFill="1" applyBorder="1" applyAlignment="1">
      <alignment horizontal="right" vertical="center"/>
      <protection/>
    </xf>
    <xf numFmtId="0" fontId="10" fillId="32" borderId="10" xfId="0" applyFont="1" applyFill="1" applyBorder="1" applyAlignment="1" applyProtection="1">
      <alignment horizontal="left" vertical="center" wrapText="1" indent="3"/>
      <protection locked="0"/>
    </xf>
    <xf numFmtId="0" fontId="11" fillId="32" borderId="10" xfId="0" applyFont="1" applyFill="1" applyBorder="1" applyAlignment="1">
      <alignment horizontal="center" vertical="center"/>
    </xf>
    <xf numFmtId="206" fontId="10" fillId="32" borderId="10" xfId="56" applyNumberFormat="1" applyFont="1" applyFill="1" applyBorder="1" applyAlignment="1">
      <alignment horizontal="right" vertical="center"/>
      <protection/>
    </xf>
    <xf numFmtId="0" fontId="11" fillId="35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32" borderId="10" xfId="59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62" applyNumberFormat="1" applyFont="1" applyFill="1" applyBorder="1" applyAlignment="1">
      <alignment horizontal="center" vertical="center" wrapText="1"/>
      <protection/>
    </xf>
    <xf numFmtId="49" fontId="11" fillId="32" borderId="10" xfId="61" applyNumberFormat="1" applyFont="1" applyFill="1" applyBorder="1" applyAlignment="1">
      <alignment horizontal="center" vertical="center"/>
      <protection/>
    </xf>
    <xf numFmtId="49" fontId="11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215" fontId="16" fillId="0" borderId="10" xfId="0" applyNumberFormat="1" applyFont="1" applyBorder="1" applyAlignment="1">
      <alignment horizontal="left" vertical="center" indent="2"/>
    </xf>
    <xf numFmtId="0" fontId="16" fillId="0" borderId="10" xfId="61" applyFont="1" applyBorder="1" applyAlignment="1">
      <alignment horizontal="left" vertical="center" wrapText="1" indent="2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 hidden="1"/>
    </xf>
    <xf numFmtId="49" fontId="22" fillId="36" borderId="10" xfId="62" applyNumberFormat="1" applyFont="1" applyFill="1" applyBorder="1" applyAlignment="1">
      <alignment horizontal="center" vertical="center" wrapText="1"/>
      <protection/>
    </xf>
    <xf numFmtId="49" fontId="22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 indent="2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3" fillId="32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16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59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9" applyFont="1" applyAlignment="1" applyProtection="1">
      <alignment horizontal="left" vertical="center" wrapText="1"/>
      <protection hidden="1"/>
    </xf>
    <xf numFmtId="0" fontId="11" fillId="0" borderId="10" xfId="60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2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5" applyNumberFormat="1" applyFont="1" applyFill="1" applyBorder="1" applyAlignment="1" applyProtection="1">
      <alignment horizontal="left" vertical="center" wrapText="1" inden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29">
      <selection activeCell="A52" sqref="A52"/>
    </sheetView>
  </sheetViews>
  <sheetFormatPr defaultColWidth="9.140625" defaultRowHeight="12.75"/>
  <cols>
    <col min="1" max="1" width="101.8515625" style="2" customWidth="1"/>
    <col min="2" max="2" width="24.00390625" style="2" customWidth="1"/>
    <col min="3" max="5" width="14.7109375" style="2" customWidth="1"/>
    <col min="6" max="16384" width="9.140625" style="2" customWidth="1"/>
  </cols>
  <sheetData>
    <row r="1" spans="1:5" ht="115.5" customHeight="1">
      <c r="A1" s="1"/>
      <c r="C1" s="103" t="s">
        <v>113</v>
      </c>
      <c r="D1" s="103"/>
      <c r="E1" s="103"/>
    </row>
    <row r="2" spans="2:5" ht="15.75" customHeight="1">
      <c r="B2" s="1"/>
      <c r="C2" s="3"/>
      <c r="D2" s="3"/>
      <c r="E2" s="3"/>
    </row>
    <row r="3" spans="1:15" s="56" customFormat="1" ht="45.75" customHeight="1">
      <c r="A3" s="105" t="s">
        <v>114</v>
      </c>
      <c r="B3" s="105"/>
      <c r="C3" s="105"/>
      <c r="D3" s="105"/>
      <c r="E3" s="10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4.2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8.75" customHeight="1">
      <c r="A5" s="6"/>
      <c r="B5" s="6"/>
      <c r="D5" s="7"/>
      <c r="E5" s="8" t="s">
        <v>0</v>
      </c>
    </row>
    <row r="6" spans="1:5" s="9" customFormat="1" ht="24.75" customHeight="1">
      <c r="A6" s="106" t="s">
        <v>1</v>
      </c>
      <c r="B6" s="107" t="s">
        <v>2</v>
      </c>
      <c r="C6" s="104" t="s">
        <v>116</v>
      </c>
      <c r="D6" s="104" t="s">
        <v>115</v>
      </c>
      <c r="E6" s="104" t="s">
        <v>3</v>
      </c>
    </row>
    <row r="7" spans="1:5" s="9" customFormat="1" ht="36.75" customHeight="1">
      <c r="A7" s="106"/>
      <c r="B7" s="108"/>
      <c r="C7" s="104"/>
      <c r="D7" s="104"/>
      <c r="E7" s="104"/>
    </row>
    <row r="8" spans="1:5" s="10" customFormat="1" ht="25.5" customHeight="1">
      <c r="A8" s="22" t="s">
        <v>4</v>
      </c>
      <c r="B8" s="80" t="s">
        <v>65</v>
      </c>
      <c r="C8" s="62">
        <f>C9+C19+C29+C25+C38+C13+C35+C42</f>
        <v>5328.2</v>
      </c>
      <c r="D8" s="62">
        <f>D9+D19+D29+D25+D38+D13+D35+D42+D46</f>
        <v>1347</v>
      </c>
      <c r="E8" s="23">
        <f>D8/C8*100</f>
        <v>25.280582560714688</v>
      </c>
    </row>
    <row r="9" spans="1:5" s="11" customFormat="1" ht="25.5" customHeight="1">
      <c r="A9" s="24" t="s">
        <v>5</v>
      </c>
      <c r="B9" s="81" t="s">
        <v>66</v>
      </c>
      <c r="C9" s="63">
        <f>C10</f>
        <v>2098</v>
      </c>
      <c r="D9" s="63">
        <f>D10</f>
        <v>607.9</v>
      </c>
      <c r="E9" s="25">
        <f aca="true" t="shared" si="0" ref="E9:E27">D9/C9*100</f>
        <v>28.975214489990464</v>
      </c>
    </row>
    <row r="10" spans="1:5" s="9" customFormat="1" ht="25.5" customHeight="1">
      <c r="A10" s="88" t="s">
        <v>6</v>
      </c>
      <c r="B10" s="91" t="s">
        <v>67</v>
      </c>
      <c r="C10" s="64">
        <f>SUM(C11:C12)</f>
        <v>2098</v>
      </c>
      <c r="D10" s="64">
        <f>SUM(D11:D12)</f>
        <v>607.9</v>
      </c>
      <c r="E10" s="28">
        <f t="shared" si="0"/>
        <v>28.975214489990464</v>
      </c>
    </row>
    <row r="11" spans="1:5" s="9" customFormat="1" ht="38.25" hidden="1">
      <c r="A11" s="27" t="s">
        <v>7</v>
      </c>
      <c r="B11" s="57" t="s">
        <v>68</v>
      </c>
      <c r="C11" s="64">
        <v>2098</v>
      </c>
      <c r="D11" s="64">
        <v>607.9</v>
      </c>
      <c r="E11" s="28">
        <f t="shared" si="0"/>
        <v>28.975214489990464</v>
      </c>
    </row>
    <row r="12" spans="1:5" ht="25.5" hidden="1">
      <c r="A12" s="29" t="s">
        <v>8</v>
      </c>
      <c r="B12" s="57" t="s">
        <v>69</v>
      </c>
      <c r="C12" s="65"/>
      <c r="D12" s="65"/>
      <c r="E12" s="28" t="e">
        <f t="shared" si="0"/>
        <v>#DIV/0!</v>
      </c>
    </row>
    <row r="13" spans="1:5" ht="25.5" customHeight="1">
      <c r="A13" s="30" t="s">
        <v>9</v>
      </c>
      <c r="B13" s="82" t="s">
        <v>71</v>
      </c>
      <c r="C13" s="66">
        <f>C14</f>
        <v>1571.1999999999998</v>
      </c>
      <c r="D13" s="66">
        <f>D14</f>
        <v>394.70000000000005</v>
      </c>
      <c r="E13" s="25">
        <f t="shared" si="0"/>
        <v>25.120926680244406</v>
      </c>
    </row>
    <row r="14" spans="1:5" ht="25.5" customHeight="1">
      <c r="A14" s="89" t="s">
        <v>10</v>
      </c>
      <c r="B14" s="92" t="s">
        <v>72</v>
      </c>
      <c r="C14" s="65">
        <f>C15+C16+C17+C18</f>
        <v>1571.1999999999998</v>
      </c>
      <c r="D14" s="65">
        <f>D15+D16+D17+D18</f>
        <v>394.70000000000005</v>
      </c>
      <c r="E14" s="28">
        <f t="shared" si="0"/>
        <v>25.120926680244406</v>
      </c>
    </row>
    <row r="15" spans="1:5" ht="38.25" hidden="1">
      <c r="A15" s="27" t="s">
        <v>11</v>
      </c>
      <c r="B15" s="58" t="s">
        <v>70</v>
      </c>
      <c r="C15" s="65">
        <v>534.2</v>
      </c>
      <c r="D15" s="65">
        <v>146.8</v>
      </c>
      <c r="E15" s="28">
        <f t="shared" si="0"/>
        <v>27.480344440284536</v>
      </c>
    </row>
    <row r="16" spans="1:5" ht="39" customHeight="1" hidden="1">
      <c r="A16" s="27" t="s">
        <v>12</v>
      </c>
      <c r="B16" s="58" t="s">
        <v>73</v>
      </c>
      <c r="C16" s="65">
        <v>7.9</v>
      </c>
      <c r="D16" s="65">
        <v>1.5</v>
      </c>
      <c r="E16" s="28">
        <f t="shared" si="0"/>
        <v>18.987341772151897</v>
      </c>
    </row>
    <row r="17" spans="1:5" ht="38.25" hidden="1">
      <c r="A17" s="27" t="s">
        <v>13</v>
      </c>
      <c r="B17" s="58" t="s">
        <v>74</v>
      </c>
      <c r="C17" s="65">
        <v>1029.1</v>
      </c>
      <c r="D17" s="65">
        <v>273.3</v>
      </c>
      <c r="E17" s="28">
        <f t="shared" si="0"/>
        <v>26.557185890584005</v>
      </c>
    </row>
    <row r="18" spans="1:5" ht="38.25" hidden="1">
      <c r="A18" s="27" t="s">
        <v>14</v>
      </c>
      <c r="B18" s="58" t="s">
        <v>75</v>
      </c>
      <c r="C18" s="65">
        <v>0</v>
      </c>
      <c r="D18" s="65">
        <v>-26.9</v>
      </c>
      <c r="E18" s="28">
        <v>0</v>
      </c>
    </row>
    <row r="19" spans="1:5" s="11" customFormat="1" ht="25.5" customHeight="1">
      <c r="A19" s="24" t="s">
        <v>15</v>
      </c>
      <c r="B19" s="81" t="s">
        <v>76</v>
      </c>
      <c r="C19" s="63">
        <f>C20+C22</f>
        <v>536</v>
      </c>
      <c r="D19" s="63">
        <f>D20+D22</f>
        <v>128.4</v>
      </c>
      <c r="E19" s="25">
        <f t="shared" si="0"/>
        <v>23.955223880597014</v>
      </c>
    </row>
    <row r="20" spans="1:5" s="9" customFormat="1" ht="25.5" customHeight="1">
      <c r="A20" s="88" t="s">
        <v>16</v>
      </c>
      <c r="B20" s="91" t="s">
        <v>77</v>
      </c>
      <c r="C20" s="64">
        <f>C21</f>
        <v>45</v>
      </c>
      <c r="D20" s="64">
        <f>D21</f>
        <v>2</v>
      </c>
      <c r="E20" s="28">
        <f t="shared" si="0"/>
        <v>4.444444444444445</v>
      </c>
    </row>
    <row r="21" spans="1:5" s="9" customFormat="1" ht="25.5" hidden="1">
      <c r="A21" s="31" t="s">
        <v>17</v>
      </c>
      <c r="B21" s="59" t="s">
        <v>78</v>
      </c>
      <c r="C21" s="64">
        <v>45</v>
      </c>
      <c r="D21" s="64">
        <v>2</v>
      </c>
      <c r="E21" s="28">
        <f t="shared" si="0"/>
        <v>4.444444444444445</v>
      </c>
    </row>
    <row r="22" spans="1:5" s="9" customFormat="1" ht="25.5" customHeight="1">
      <c r="A22" s="88" t="s">
        <v>18</v>
      </c>
      <c r="B22" s="91" t="s">
        <v>79</v>
      </c>
      <c r="C22" s="64">
        <f>C23+C24</f>
        <v>491</v>
      </c>
      <c r="D22" s="64">
        <f>D23+D24</f>
        <v>126.4</v>
      </c>
      <c r="E22" s="28">
        <f t="shared" si="0"/>
        <v>25.743380855397152</v>
      </c>
    </row>
    <row r="23" spans="1:5" s="9" customFormat="1" ht="25.5" hidden="1">
      <c r="A23" s="31" t="s">
        <v>19</v>
      </c>
      <c r="B23" s="59" t="s">
        <v>80</v>
      </c>
      <c r="C23" s="64">
        <v>481</v>
      </c>
      <c r="D23" s="64">
        <v>126.4</v>
      </c>
      <c r="E23" s="28">
        <f t="shared" si="0"/>
        <v>26.278586278586282</v>
      </c>
    </row>
    <row r="24" spans="1:5" s="9" customFormat="1" ht="23.25" customHeight="1" hidden="1">
      <c r="A24" s="31" t="s">
        <v>20</v>
      </c>
      <c r="B24" s="59" t="s">
        <v>81</v>
      </c>
      <c r="C24" s="64">
        <v>10</v>
      </c>
      <c r="D24" s="64">
        <v>0</v>
      </c>
      <c r="E24" s="28">
        <f t="shared" si="0"/>
        <v>0</v>
      </c>
    </row>
    <row r="25" spans="1:5" s="9" customFormat="1" ht="25.5" customHeight="1">
      <c r="A25" s="32" t="s">
        <v>21</v>
      </c>
      <c r="B25" s="83" t="s">
        <v>82</v>
      </c>
      <c r="C25" s="66">
        <f>C26</f>
        <v>22</v>
      </c>
      <c r="D25" s="66">
        <f>D26</f>
        <v>9.7</v>
      </c>
      <c r="E25" s="25">
        <f t="shared" si="0"/>
        <v>44.090909090909086</v>
      </c>
    </row>
    <row r="26" spans="1:5" s="9" customFormat="1" ht="25.5" customHeight="1">
      <c r="A26" s="90" t="s">
        <v>22</v>
      </c>
      <c r="B26" s="60" t="s">
        <v>83</v>
      </c>
      <c r="C26" s="65">
        <f>C27</f>
        <v>22</v>
      </c>
      <c r="D26" s="65">
        <f>D27</f>
        <v>9.7</v>
      </c>
      <c r="E26" s="28">
        <f t="shared" si="0"/>
        <v>44.090909090909086</v>
      </c>
    </row>
    <row r="27" spans="1:5" s="9" customFormat="1" ht="38.25" hidden="1">
      <c r="A27" s="33" t="s">
        <v>23</v>
      </c>
      <c r="B27" s="60" t="s">
        <v>84</v>
      </c>
      <c r="C27" s="64">
        <v>22</v>
      </c>
      <c r="D27" s="64">
        <v>9.7</v>
      </c>
      <c r="E27" s="28">
        <f t="shared" si="0"/>
        <v>44.090909090909086</v>
      </c>
    </row>
    <row r="28" spans="1:5" s="9" customFormat="1" ht="27.75" customHeight="1" hidden="1">
      <c r="A28" s="34" t="s">
        <v>24</v>
      </c>
      <c r="B28" s="84" t="s">
        <v>25</v>
      </c>
      <c r="C28" s="67"/>
      <c r="D28" s="67"/>
      <c r="E28" s="35"/>
    </row>
    <row r="29" spans="1:5" s="11" customFormat="1" ht="25.5" customHeight="1">
      <c r="A29" s="24" t="s">
        <v>26</v>
      </c>
      <c r="B29" s="81" t="s">
        <v>85</v>
      </c>
      <c r="C29" s="63">
        <f>C30+C33</f>
        <v>1052</v>
      </c>
      <c r="D29" s="63">
        <f>D30+D33</f>
        <v>201</v>
      </c>
      <c r="E29" s="25">
        <f aca="true" t="shared" si="1" ref="E29:E52">D29/C29*100</f>
        <v>19.106463878326995</v>
      </c>
    </row>
    <row r="30" spans="1:5" s="9" customFormat="1" ht="38.25">
      <c r="A30" s="100" t="s">
        <v>27</v>
      </c>
      <c r="B30" s="91" t="s">
        <v>123</v>
      </c>
      <c r="C30" s="64">
        <f>C32+C31</f>
        <v>980</v>
      </c>
      <c r="D30" s="64">
        <f>D32+D31</f>
        <v>163.8</v>
      </c>
      <c r="E30" s="28">
        <f t="shared" si="1"/>
        <v>16.714285714285715</v>
      </c>
    </row>
    <row r="31" spans="1:5" s="9" customFormat="1" ht="38.25" hidden="1">
      <c r="A31" s="31" t="s">
        <v>28</v>
      </c>
      <c r="B31" s="59" t="s">
        <v>104</v>
      </c>
      <c r="C31" s="64">
        <v>980</v>
      </c>
      <c r="D31" s="64">
        <v>163.8</v>
      </c>
      <c r="E31" s="28">
        <f t="shared" si="1"/>
        <v>16.714285714285715</v>
      </c>
    </row>
    <row r="32" spans="1:5" s="9" customFormat="1" ht="38.25" hidden="1">
      <c r="A32" s="31" t="s">
        <v>28</v>
      </c>
      <c r="B32" s="59" t="s">
        <v>86</v>
      </c>
      <c r="C32" s="64">
        <v>0</v>
      </c>
      <c r="D32" s="64">
        <v>0</v>
      </c>
      <c r="E32" s="28">
        <v>0</v>
      </c>
    </row>
    <row r="33" spans="1:5" s="9" customFormat="1" ht="38.25">
      <c r="A33" s="51" t="s">
        <v>29</v>
      </c>
      <c r="B33" s="57" t="s">
        <v>124</v>
      </c>
      <c r="C33" s="64">
        <f>C34</f>
        <v>72</v>
      </c>
      <c r="D33" s="64">
        <f>D34</f>
        <v>37.2</v>
      </c>
      <c r="E33" s="28">
        <f t="shared" si="1"/>
        <v>51.66666666666667</v>
      </c>
    </row>
    <row r="34" spans="1:5" s="9" customFormat="1" ht="38.25" hidden="1">
      <c r="A34" s="27" t="s">
        <v>30</v>
      </c>
      <c r="B34" s="59" t="s">
        <v>87</v>
      </c>
      <c r="C34" s="64">
        <v>72</v>
      </c>
      <c r="D34" s="64">
        <v>37.2</v>
      </c>
      <c r="E34" s="28">
        <f t="shared" si="1"/>
        <v>51.66666666666667</v>
      </c>
    </row>
    <row r="35" spans="1:5" s="9" customFormat="1" ht="25.5" customHeight="1">
      <c r="A35" s="14" t="s">
        <v>31</v>
      </c>
      <c r="B35" s="85" t="s">
        <v>88</v>
      </c>
      <c r="C35" s="63">
        <f>C36</f>
        <v>20</v>
      </c>
      <c r="D35" s="63">
        <f>D36</f>
        <v>1.6</v>
      </c>
      <c r="E35" s="25">
        <f t="shared" si="1"/>
        <v>8</v>
      </c>
    </row>
    <row r="36" spans="1:5" s="9" customFormat="1" ht="25.5" customHeight="1">
      <c r="A36" s="94" t="s">
        <v>32</v>
      </c>
      <c r="B36" s="93" t="s">
        <v>89</v>
      </c>
      <c r="C36" s="64">
        <f>C37</f>
        <v>20</v>
      </c>
      <c r="D36" s="64">
        <f>D37</f>
        <v>1.6</v>
      </c>
      <c r="E36" s="28">
        <f t="shared" si="1"/>
        <v>8</v>
      </c>
    </row>
    <row r="37" spans="1:5" s="9" customFormat="1" ht="13.5" hidden="1">
      <c r="A37" s="31" t="s">
        <v>33</v>
      </c>
      <c r="B37" s="61" t="s">
        <v>90</v>
      </c>
      <c r="C37" s="64">
        <v>20</v>
      </c>
      <c r="D37" s="64">
        <v>1.6</v>
      </c>
      <c r="E37" s="28">
        <f t="shared" si="1"/>
        <v>8</v>
      </c>
    </row>
    <row r="38" spans="1:5" s="9" customFormat="1" ht="25.5" customHeight="1">
      <c r="A38" s="37" t="s">
        <v>34</v>
      </c>
      <c r="B38" s="83" t="s">
        <v>91</v>
      </c>
      <c r="C38" s="63">
        <f>C39</f>
        <v>29</v>
      </c>
      <c r="D38" s="63">
        <f>D39</f>
        <v>2.7</v>
      </c>
      <c r="E38" s="25">
        <f t="shared" si="1"/>
        <v>9.310344827586208</v>
      </c>
    </row>
    <row r="39" spans="1:5" s="9" customFormat="1" ht="25.5" customHeight="1">
      <c r="A39" s="90" t="s">
        <v>35</v>
      </c>
      <c r="B39" s="60" t="s">
        <v>92</v>
      </c>
      <c r="C39" s="64">
        <f>C40+C41</f>
        <v>29</v>
      </c>
      <c r="D39" s="64">
        <f>D40+D41</f>
        <v>2.7</v>
      </c>
      <c r="E39" s="28">
        <f t="shared" si="1"/>
        <v>9.310344827586208</v>
      </c>
    </row>
    <row r="40" spans="1:5" s="9" customFormat="1" ht="25.5" hidden="1">
      <c r="A40" s="31" t="s">
        <v>36</v>
      </c>
      <c r="B40" s="59" t="s">
        <v>93</v>
      </c>
      <c r="C40" s="64">
        <v>29</v>
      </c>
      <c r="D40" s="64">
        <v>2.7</v>
      </c>
      <c r="E40" s="28">
        <f t="shared" si="1"/>
        <v>9.310344827586208</v>
      </c>
    </row>
    <row r="41" spans="1:5" s="9" customFormat="1" ht="25.5" hidden="1">
      <c r="A41" s="31" t="s">
        <v>36</v>
      </c>
      <c r="B41" s="59" t="s">
        <v>94</v>
      </c>
      <c r="C41" s="64"/>
      <c r="D41" s="64"/>
      <c r="E41" s="28" t="e">
        <f>D41/C41*100</f>
        <v>#DIV/0!</v>
      </c>
    </row>
    <row r="42" spans="1:5" s="9" customFormat="1" ht="13.5" hidden="1">
      <c r="A42" s="14" t="s">
        <v>37</v>
      </c>
      <c r="B42" s="86" t="s">
        <v>95</v>
      </c>
      <c r="C42" s="63">
        <f>C43+C44+C45</f>
        <v>0</v>
      </c>
      <c r="D42" s="63">
        <f>D43+D44+D45</f>
        <v>0</v>
      </c>
      <c r="E42" s="25" t="e">
        <f t="shared" si="1"/>
        <v>#DIV/0!</v>
      </c>
    </row>
    <row r="43" spans="1:5" s="9" customFormat="1" ht="38.25" hidden="1">
      <c r="A43" s="54" t="s">
        <v>63</v>
      </c>
      <c r="B43" s="55" t="s">
        <v>96</v>
      </c>
      <c r="C43" s="68"/>
      <c r="D43" s="68"/>
      <c r="E43" s="28">
        <v>0</v>
      </c>
    </row>
    <row r="44" spans="1:5" s="9" customFormat="1" ht="38.25" hidden="1">
      <c r="A44" s="54" t="s">
        <v>63</v>
      </c>
      <c r="B44" s="55" t="s">
        <v>97</v>
      </c>
      <c r="C44" s="68"/>
      <c r="D44" s="68"/>
      <c r="E44" s="28" t="e">
        <f t="shared" si="1"/>
        <v>#DIV/0!</v>
      </c>
    </row>
    <row r="45" spans="1:5" s="9" customFormat="1" ht="25.5" hidden="1">
      <c r="A45" s="54" t="s">
        <v>64</v>
      </c>
      <c r="B45" s="55" t="s">
        <v>98</v>
      </c>
      <c r="C45" s="68"/>
      <c r="D45" s="68"/>
      <c r="E45" s="28" t="e">
        <f t="shared" si="1"/>
        <v>#DIV/0!</v>
      </c>
    </row>
    <row r="46" spans="1:5" s="9" customFormat="1" ht="25.5" customHeight="1">
      <c r="A46" s="77" t="s">
        <v>109</v>
      </c>
      <c r="B46" s="78" t="s">
        <v>110</v>
      </c>
      <c r="C46" s="79">
        <f>C47</f>
        <v>0</v>
      </c>
      <c r="D46" s="79">
        <f>D47</f>
        <v>1</v>
      </c>
      <c r="E46" s="25" t="s">
        <v>117</v>
      </c>
    </row>
    <row r="47" spans="1:5" s="9" customFormat="1" ht="25.5" customHeight="1">
      <c r="A47" s="54" t="s">
        <v>111</v>
      </c>
      <c r="B47" s="55" t="s">
        <v>112</v>
      </c>
      <c r="C47" s="68">
        <v>0</v>
      </c>
      <c r="D47" s="68">
        <v>1</v>
      </c>
      <c r="E47" s="28" t="s">
        <v>117</v>
      </c>
    </row>
    <row r="48" spans="1:5" s="10" customFormat="1" ht="25.5" customHeight="1">
      <c r="A48" s="22" t="s">
        <v>38</v>
      </c>
      <c r="B48" s="80" t="s">
        <v>99</v>
      </c>
      <c r="C48" s="69">
        <f>SUM(C49)+C71</f>
        <v>8446.9</v>
      </c>
      <c r="D48" s="69">
        <f>SUM(D49)+D71</f>
        <v>2088.4</v>
      </c>
      <c r="E48" s="23">
        <f t="shared" si="1"/>
        <v>24.723863192413788</v>
      </c>
    </row>
    <row r="49" spans="1:5" s="15" customFormat="1" ht="33" customHeight="1">
      <c r="A49" s="38" t="s">
        <v>39</v>
      </c>
      <c r="B49" s="87" t="s">
        <v>100</v>
      </c>
      <c r="C49" s="70">
        <f>SUM(C50,C55,C63)+C68</f>
        <v>8446.9</v>
      </c>
      <c r="D49" s="70">
        <f>SUM(D50,D55,D63)+D68</f>
        <v>2088.4</v>
      </c>
      <c r="E49" s="25">
        <f t="shared" si="1"/>
        <v>24.723863192413788</v>
      </c>
    </row>
    <row r="50" spans="1:5" s="15" customFormat="1" ht="25.5" customHeight="1">
      <c r="A50" s="109" t="s">
        <v>126</v>
      </c>
      <c r="B50" s="87" t="s">
        <v>125</v>
      </c>
      <c r="C50" s="71">
        <f>SUM(C51)</f>
        <v>8129.9</v>
      </c>
      <c r="D50" s="71">
        <f>SUM(D51)</f>
        <v>2037.7</v>
      </c>
      <c r="E50" s="25">
        <f t="shared" si="1"/>
        <v>25.064268933197216</v>
      </c>
    </row>
    <row r="51" spans="1:5" s="15" customFormat="1" ht="25.5" customHeight="1">
      <c r="A51" s="39" t="s">
        <v>40</v>
      </c>
      <c r="B51" s="101" t="s">
        <v>118</v>
      </c>
      <c r="C51" s="72">
        <f>C52</f>
        <v>8129.9</v>
      </c>
      <c r="D51" s="72">
        <f>D52</f>
        <v>2037.7</v>
      </c>
      <c r="E51" s="26">
        <f t="shared" si="1"/>
        <v>25.064268933197216</v>
      </c>
    </row>
    <row r="52" spans="1:5" s="15" customFormat="1" ht="25.5" customHeight="1">
      <c r="A52" s="40" t="s">
        <v>41</v>
      </c>
      <c r="B52" s="59" t="s">
        <v>119</v>
      </c>
      <c r="C52" s="73">
        <v>8129.9</v>
      </c>
      <c r="D52" s="73">
        <v>2037.7</v>
      </c>
      <c r="E52" s="28">
        <f t="shared" si="1"/>
        <v>25.064268933197216</v>
      </c>
    </row>
    <row r="53" spans="1:5" s="15" customFormat="1" ht="16.5" customHeight="1" hidden="1">
      <c r="A53" s="41"/>
      <c r="B53" s="96"/>
      <c r="C53" s="73"/>
      <c r="D53" s="73"/>
      <c r="E53" s="42"/>
    </row>
    <row r="54" spans="1:5" s="15" customFormat="1" ht="16.5" customHeight="1" hidden="1">
      <c r="A54" s="41"/>
      <c r="B54" s="96"/>
      <c r="C54" s="73"/>
      <c r="D54" s="73"/>
      <c r="E54" s="42"/>
    </row>
    <row r="55" spans="1:5" s="15" customFormat="1" ht="13.5" hidden="1">
      <c r="A55" s="14" t="s">
        <v>42</v>
      </c>
      <c r="B55" s="97" t="s">
        <v>101</v>
      </c>
      <c r="C55" s="71">
        <f>SUM(C57,C61,C59)</f>
        <v>0</v>
      </c>
      <c r="D55" s="71">
        <f>SUM(D57,D61,D59)</f>
        <v>0</v>
      </c>
      <c r="E55" s="25" t="e">
        <f>D55/C55*100</f>
        <v>#DIV/0!</v>
      </c>
    </row>
    <row r="56" spans="1:5" s="15" customFormat="1" ht="13.5" customHeight="1" hidden="1">
      <c r="A56" s="43"/>
      <c r="B56" s="98"/>
      <c r="C56" s="74"/>
      <c r="D56" s="74"/>
      <c r="E56" s="44"/>
    </row>
    <row r="57" spans="1:5" s="15" customFormat="1" ht="25.5" customHeight="1" hidden="1">
      <c r="A57" s="45" t="s">
        <v>43</v>
      </c>
      <c r="B57" s="96" t="s">
        <v>44</v>
      </c>
      <c r="C57" s="73">
        <f>SUM(C58)</f>
        <v>0</v>
      </c>
      <c r="D57" s="73">
        <f>SUM(D58)</f>
        <v>0</v>
      </c>
      <c r="E57" s="42"/>
    </row>
    <row r="58" spans="1:5" s="15" customFormat="1" ht="25.5" customHeight="1" hidden="1">
      <c r="A58" s="45" t="s">
        <v>45</v>
      </c>
      <c r="B58" s="96" t="s">
        <v>46</v>
      </c>
      <c r="C58" s="73"/>
      <c r="D58" s="73"/>
      <c r="E58" s="42"/>
    </row>
    <row r="59" spans="1:5" s="15" customFormat="1" ht="25.5" hidden="1">
      <c r="A59" s="36" t="s">
        <v>47</v>
      </c>
      <c r="B59" s="99" t="s">
        <v>44</v>
      </c>
      <c r="C59" s="72">
        <f>C60</f>
        <v>0</v>
      </c>
      <c r="D59" s="72">
        <f>D60</f>
        <v>0</v>
      </c>
      <c r="E59" s="26" t="e">
        <f aca="true" t="shared" si="2" ref="E59:E67">D59/C59*100</f>
        <v>#DIV/0!</v>
      </c>
    </row>
    <row r="60" spans="1:5" s="15" customFormat="1" ht="30.75" customHeight="1" hidden="1">
      <c r="A60" s="29" t="s">
        <v>48</v>
      </c>
      <c r="B60" s="96" t="s">
        <v>46</v>
      </c>
      <c r="C60" s="73">
        <v>0</v>
      </c>
      <c r="D60" s="73"/>
      <c r="E60" s="28" t="e">
        <f t="shared" si="2"/>
        <v>#DIV/0!</v>
      </c>
    </row>
    <row r="61" spans="1:5" s="15" customFormat="1" ht="15" customHeight="1" hidden="1">
      <c r="A61" s="46" t="s">
        <v>49</v>
      </c>
      <c r="B61" s="99" t="s">
        <v>102</v>
      </c>
      <c r="C61" s="72">
        <f>SUM(C62)</f>
        <v>0</v>
      </c>
      <c r="D61" s="72">
        <f>SUM(D62)</f>
        <v>0</v>
      </c>
      <c r="E61" s="26" t="e">
        <f t="shared" si="2"/>
        <v>#DIV/0!</v>
      </c>
    </row>
    <row r="62" spans="1:5" s="15" customFormat="1" ht="15" customHeight="1" hidden="1">
      <c r="A62" s="40" t="s">
        <v>50</v>
      </c>
      <c r="B62" s="95" t="s">
        <v>103</v>
      </c>
      <c r="C62" s="73">
        <v>0</v>
      </c>
      <c r="D62" s="73">
        <v>0</v>
      </c>
      <c r="E62" s="47" t="e">
        <f>D62/C62*100</f>
        <v>#DIV/0!</v>
      </c>
    </row>
    <row r="63" spans="1:5" s="15" customFormat="1" ht="25.5" customHeight="1">
      <c r="A63" s="14" t="s">
        <v>127</v>
      </c>
      <c r="B63" s="102" t="s">
        <v>120</v>
      </c>
      <c r="C63" s="71">
        <f>SUM(C64)+C66</f>
        <v>317</v>
      </c>
      <c r="D63" s="71">
        <f>SUM(D64)+D66</f>
        <v>50.7</v>
      </c>
      <c r="E63" s="25">
        <f t="shared" si="2"/>
        <v>15.993690851735018</v>
      </c>
    </row>
    <row r="64" spans="1:5" s="15" customFormat="1" ht="25.5" customHeight="1">
      <c r="A64" s="48" t="s">
        <v>51</v>
      </c>
      <c r="B64" s="13" t="s">
        <v>121</v>
      </c>
      <c r="C64" s="75">
        <f>SUM(C65)</f>
        <v>273.9</v>
      </c>
      <c r="D64" s="75">
        <f>SUM(D65)</f>
        <v>42.2</v>
      </c>
      <c r="E64" s="26">
        <f t="shared" si="2"/>
        <v>15.407082876962397</v>
      </c>
    </row>
    <row r="65" spans="1:5" s="15" customFormat="1" ht="25.5" customHeight="1">
      <c r="A65" s="40" t="s">
        <v>52</v>
      </c>
      <c r="B65" s="59" t="s">
        <v>122</v>
      </c>
      <c r="C65" s="73">
        <v>273.9</v>
      </c>
      <c r="D65" s="73">
        <v>42.2</v>
      </c>
      <c r="E65" s="28">
        <f t="shared" si="2"/>
        <v>15.407082876962397</v>
      </c>
    </row>
    <row r="66" spans="1:5" s="15" customFormat="1" ht="25.5" customHeight="1">
      <c r="A66" s="36" t="s">
        <v>53</v>
      </c>
      <c r="B66" s="13" t="s">
        <v>128</v>
      </c>
      <c r="C66" s="72">
        <f>C67</f>
        <v>43.1</v>
      </c>
      <c r="D66" s="72">
        <f>D67</f>
        <v>8.5</v>
      </c>
      <c r="E66" s="26">
        <f t="shared" si="2"/>
        <v>19.721577726218097</v>
      </c>
    </row>
    <row r="67" spans="1:5" s="15" customFormat="1" ht="25.5" customHeight="1">
      <c r="A67" s="40" t="s">
        <v>54</v>
      </c>
      <c r="B67" s="59" t="s">
        <v>129</v>
      </c>
      <c r="C67" s="73">
        <v>43.1</v>
      </c>
      <c r="D67" s="73">
        <v>8.5</v>
      </c>
      <c r="E67" s="28">
        <f t="shared" si="2"/>
        <v>19.721577726218097</v>
      </c>
    </row>
    <row r="68" spans="1:5" s="15" customFormat="1" ht="13.5" customHeight="1" hidden="1">
      <c r="A68" s="49" t="s">
        <v>55</v>
      </c>
      <c r="B68" s="17" t="s">
        <v>56</v>
      </c>
      <c r="C68" s="76">
        <f>C69</f>
        <v>0</v>
      </c>
      <c r="D68" s="76"/>
      <c r="E68" s="50"/>
    </row>
    <row r="69" spans="1:5" s="15" customFormat="1" ht="13.5" customHeight="1" hidden="1">
      <c r="A69" s="51" t="s">
        <v>57</v>
      </c>
      <c r="B69" s="12" t="s">
        <v>58</v>
      </c>
      <c r="C69" s="73">
        <f>C70</f>
        <v>0</v>
      </c>
      <c r="D69" s="73"/>
      <c r="E69" s="42"/>
    </row>
    <row r="70" spans="1:5" s="15" customFormat="1" ht="13.5" customHeight="1" hidden="1">
      <c r="A70" s="29" t="s">
        <v>59</v>
      </c>
      <c r="B70" s="12" t="s">
        <v>60</v>
      </c>
      <c r="C70" s="73"/>
      <c r="D70" s="73"/>
      <c r="E70" s="42"/>
    </row>
    <row r="71" spans="1:5" s="15" customFormat="1" ht="28.5" hidden="1">
      <c r="A71" s="52" t="s">
        <v>61</v>
      </c>
      <c r="B71" s="18" t="s">
        <v>106</v>
      </c>
      <c r="C71" s="71">
        <f>C72</f>
        <v>0</v>
      </c>
      <c r="D71" s="71">
        <f>D72</f>
        <v>0</v>
      </c>
      <c r="E71" s="25">
        <v>0</v>
      </c>
    </row>
    <row r="72" spans="1:5" s="15" customFormat="1" ht="25.5" hidden="1">
      <c r="A72" s="36" t="s">
        <v>105</v>
      </c>
      <c r="B72" s="13" t="s">
        <v>107</v>
      </c>
      <c r="C72" s="72">
        <f>C73</f>
        <v>0</v>
      </c>
      <c r="D72" s="72">
        <f>D73</f>
        <v>0</v>
      </c>
      <c r="E72" s="26">
        <v>0</v>
      </c>
    </row>
    <row r="73" spans="1:5" s="15" customFormat="1" ht="24" hidden="1">
      <c r="A73" s="40" t="s">
        <v>105</v>
      </c>
      <c r="B73" s="16" t="s">
        <v>108</v>
      </c>
      <c r="C73" s="73">
        <v>0</v>
      </c>
      <c r="D73" s="73">
        <v>0</v>
      </c>
      <c r="E73" s="28">
        <v>0</v>
      </c>
    </row>
    <row r="74" spans="1:5" s="19" customFormat="1" ht="25.5" customHeight="1">
      <c r="A74" s="53" t="s">
        <v>62</v>
      </c>
      <c r="B74" s="53"/>
      <c r="C74" s="69">
        <f>C48+C8</f>
        <v>13775.099999999999</v>
      </c>
      <c r="D74" s="69">
        <f>D48+D8</f>
        <v>3435.4</v>
      </c>
      <c r="E74" s="23">
        <f>D74/C74*100</f>
        <v>24.939201893271196</v>
      </c>
    </row>
    <row r="75" spans="1:5" ht="11.25" customHeight="1">
      <c r="A75" s="6"/>
      <c r="B75" s="6"/>
      <c r="C75" s="6"/>
      <c r="D75" s="6"/>
      <c r="E75" s="6"/>
    </row>
    <row r="76" spans="3:5" ht="11.25" customHeight="1">
      <c r="C76" s="20"/>
      <c r="D76" s="20"/>
      <c r="E76" s="20"/>
    </row>
    <row r="77" spans="1:2" ht="14.25">
      <c r="A77" s="21"/>
      <c r="B77" s="21"/>
    </row>
  </sheetData>
  <sheetProtection/>
  <mergeCells count="7">
    <mergeCell ref="C1:E1"/>
    <mergeCell ref="D6:D7"/>
    <mergeCell ref="E6:E7"/>
    <mergeCell ref="A3:E3"/>
    <mergeCell ref="C6:C7"/>
    <mergeCell ref="A6:A7"/>
    <mergeCell ref="B6:B7"/>
  </mergeCells>
  <printOptions/>
  <pageMargins left="0.984251968503937" right="0" top="0.3937007874015748" bottom="0" header="0.31496062992125984" footer="0"/>
  <pageSetup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2017-05-18T02:47:23Z</cp:lastPrinted>
  <dcterms:created xsi:type="dcterms:W3CDTF">1996-10-08T23:32:33Z</dcterms:created>
  <dcterms:modified xsi:type="dcterms:W3CDTF">2017-05-18T03:24:25Z</dcterms:modified>
  <cp:category/>
  <cp:version/>
  <cp:contentType/>
  <cp:contentStatus/>
</cp:coreProperties>
</file>